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Vi na 2025\bàn giao ngân sách\giao dt xã mới\Nghị quyết điều chỉnh\"/>
    </mc:Choice>
  </mc:AlternateContent>
  <xr:revisionPtr revIDLastSave="0" documentId="13_ncr:1_{944F89AE-3ADB-48B2-B280-8733EE75F2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C" sheetId="1" r:id="rId1"/>
  </sheets>
  <definedNames>
    <definedName name="_xlnm.Print_Area" localSheetId="0">BC!$A$1:$E$66</definedName>
    <definedName name="_xlnm.Print_Titles" localSheetId="0">BC!$8:$8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D41" i="1"/>
  <c r="D42" i="1"/>
  <c r="C42" i="1"/>
  <c r="D61" i="1" l="1"/>
  <c r="C39" i="1"/>
  <c r="D39" i="1" s="1"/>
  <c r="D37" i="1" s="1"/>
  <c r="D11" i="1" s="1"/>
  <c r="D13" i="1"/>
  <c r="D58" i="1"/>
  <c r="G23" i="1"/>
  <c r="D21" i="1"/>
  <c r="G21" i="1"/>
  <c r="D16" i="1"/>
  <c r="G16" i="1" s="1"/>
  <c r="D17" i="1"/>
  <c r="G17" i="1" s="1"/>
  <c r="D18" i="1"/>
  <c r="G18" i="1" s="1"/>
  <c r="D20" i="1"/>
  <c r="G20" i="1" s="1"/>
  <c r="D26" i="1"/>
  <c r="G26" i="1" s="1"/>
  <c r="D31" i="1"/>
  <c r="G31" i="1"/>
  <c r="D32" i="1"/>
  <c r="G32" i="1"/>
  <c r="C30" i="1"/>
  <c r="C29" i="1"/>
  <c r="D29" i="1" s="1"/>
  <c r="G29" i="1" s="1"/>
  <c r="C27" i="1"/>
  <c r="D27" i="1" s="1"/>
  <c r="G27" i="1" s="1"/>
  <c r="C25" i="1"/>
  <c r="D25" i="1" s="1"/>
  <c r="G25" i="1" s="1"/>
  <c r="C22" i="1"/>
  <c r="D22" i="1" s="1"/>
  <c r="G22" i="1" s="1"/>
  <c r="C19" i="1"/>
  <c r="D19" i="1"/>
  <c r="G19" i="1" s="1"/>
  <c r="C15" i="1"/>
  <c r="D15" i="1" s="1"/>
  <c r="G15" i="1" s="1"/>
  <c r="G13" i="1" s="1"/>
  <c r="D38" i="1"/>
  <c r="D34" i="1"/>
  <c r="C28" i="1"/>
  <c r="D28" i="1" s="1"/>
  <c r="G28" i="1" s="1"/>
  <c r="D49" i="1"/>
  <c r="C49" i="1" s="1"/>
  <c r="D30" i="1"/>
  <c r="G30" i="1" s="1"/>
  <c r="C14" i="1"/>
  <c r="D14" i="1" s="1"/>
  <c r="D46" i="1"/>
  <c r="D43" i="1" s="1"/>
  <c r="C46" i="1"/>
  <c r="C43" i="1" s="1"/>
  <c r="C33" i="1"/>
  <c r="G14" i="1" l="1"/>
  <c r="C24" i="1"/>
  <c r="D24" i="1" s="1"/>
  <c r="G24" i="1" s="1"/>
  <c r="C37" i="1"/>
  <c r="C11" i="1" s="1"/>
  <c r="D12" i="1" l="1"/>
  <c r="D10" i="1" s="1"/>
  <c r="C12" i="1"/>
  <c r="C10" i="1" s="1"/>
</calcChain>
</file>

<file path=xl/sharedStrings.xml><?xml version="1.0" encoding="utf-8"?>
<sst xmlns="http://schemas.openxmlformats.org/spreadsheetml/2006/main" count="98" uniqueCount="92">
  <si>
    <t>DỰ TOÁN THU, CHI NGÂN SÁCH NHÀ NƯỚC NĂM 2025</t>
  </si>
  <si>
    <t>Đơn vị tính: Nghìn đồng</t>
  </si>
  <si>
    <t>STT</t>
  </si>
  <si>
    <t>Chỉ tiêu</t>
  </si>
  <si>
    <t>Dự toán năm 2025</t>
  </si>
  <si>
    <t>Ghi chú</t>
  </si>
  <si>
    <t>Tỉnh giao</t>
  </si>
  <si>
    <t>Xã giao</t>
  </si>
  <si>
    <t>A</t>
  </si>
  <si>
    <t>B</t>
  </si>
  <si>
    <t>PHẦN THU</t>
  </si>
  <si>
    <t>Tổng số thu NSNN</t>
  </si>
  <si>
    <t>Trong đó: NSĐP được hưởng</t>
  </si>
  <si>
    <t>I</t>
  </si>
  <si>
    <t>Thu ngân sách trên địa bàn</t>
  </si>
  <si>
    <t>Thuế CTNNQD</t>
  </si>
  <si>
    <t xml:space="preserve"> - Thuế GTGT</t>
  </si>
  <si>
    <t xml:space="preserve"> - Thuế TNDN</t>
  </si>
  <si>
    <t xml:space="preserve"> - Thuế tài nguyên</t>
  </si>
  <si>
    <t xml:space="preserve"> - Thu khác về thuế</t>
  </si>
  <si>
    <t>Lệ phí trước bạ</t>
  </si>
  <si>
    <t>Thuế sử dụng đất phi NN</t>
  </si>
  <si>
    <t>Tiền thuê đất</t>
  </si>
  <si>
    <t>Thuế thu nhập cá nhân</t>
  </si>
  <si>
    <t>Tiền cấp quyền sử dụng đất</t>
  </si>
  <si>
    <t>Thu phí &amp; lệ phí</t>
  </si>
  <si>
    <t>Thu khác ngân sách</t>
  </si>
  <si>
    <t>Thu hoa lợi công sản</t>
  </si>
  <si>
    <t>Cấp quyền khai thác khoáng sản</t>
  </si>
  <si>
    <t>II</t>
  </si>
  <si>
    <t>Thu điều tiết từ các khoản thu do tỉnh quản lý</t>
  </si>
  <si>
    <t>III</t>
  </si>
  <si>
    <t>Thu chuyển nguồn</t>
  </si>
  <si>
    <t>IV</t>
  </si>
  <si>
    <t>Thu kết dư ngân sách</t>
  </si>
  <si>
    <t>V</t>
  </si>
  <si>
    <t>Thu bổ sung từ ngân sách tỉnh</t>
  </si>
  <si>
    <t>Bổ sung cân đối</t>
  </si>
  <si>
    <t>Bổ sung có mục tiêu</t>
  </si>
  <si>
    <t>PHẦN CHI</t>
  </si>
  <si>
    <t>Tổng số chi NSĐP</t>
  </si>
  <si>
    <t>Chi theo cân đối ngân sách</t>
  </si>
  <si>
    <t>Chi xây dựng cơ bản</t>
  </si>
  <si>
    <t>1.1</t>
  </si>
  <si>
    <t>Vốn XDCB tập trung trong nước</t>
  </si>
  <si>
    <t>Trong đó:Bố trí cho GDDT</t>
  </si>
  <si>
    <t>1.2</t>
  </si>
  <si>
    <t>Vốn từ nguồn cấp quyền SD đất</t>
  </si>
  <si>
    <t xml:space="preserve"> -</t>
  </si>
  <si>
    <t>ĐT từ nguồn cấp quyền SD đất</t>
  </si>
  <si>
    <t>Ghi chi hạ tầng tạo quỹ đất</t>
  </si>
  <si>
    <t>Chi thường xuyên</t>
  </si>
  <si>
    <t>2.1</t>
  </si>
  <si>
    <t>Cho Quốc phòng, an ninh</t>
  </si>
  <si>
    <t>2.2</t>
  </si>
  <si>
    <t>2.3</t>
  </si>
  <si>
    <t>Chi sự nghiệp y tế, dân số</t>
  </si>
  <si>
    <t>2.4</t>
  </si>
  <si>
    <t>Chi sự nghiệp VHTT-TT</t>
  </si>
  <si>
    <t>2.5</t>
  </si>
  <si>
    <t>Chi sự nghiêp môi trường</t>
  </si>
  <si>
    <t>2.6</t>
  </si>
  <si>
    <t>Chi sự nghiệp kinh tế</t>
  </si>
  <si>
    <t>2.7</t>
  </si>
  <si>
    <t>Chi QLNN, Đảng, Đoàn thể</t>
  </si>
  <si>
    <t>2.8</t>
  </si>
  <si>
    <t>Chi đảm bảo xã hội</t>
  </si>
  <si>
    <t>Dự phòng ngân sách</t>
  </si>
  <si>
    <t>Trong đó: DP ngân sách cấp xã</t>
  </si>
  <si>
    <t>Chi nộp ngân sách cấp trên</t>
  </si>
  <si>
    <t>SNGD</t>
  </si>
  <si>
    <t>DT 2018</t>
  </si>
  <si>
    <t>Tăng theo NĐ 72</t>
  </si>
  <si>
    <t>Giảm 108</t>
  </si>
  <si>
    <t>Giảm các khoản so với 2018</t>
  </si>
  <si>
    <t>DT 2019</t>
  </si>
  <si>
    <t>8.1</t>
  </si>
  <si>
    <t>Thu xử phạt vi phạm hành chính</t>
  </si>
  <si>
    <t>8.2</t>
  </si>
  <si>
    <t>Thu khác ns (phí chợ, trạmBTS)</t>
  </si>
  <si>
    <t>7.1</t>
  </si>
  <si>
    <t>7.2</t>
  </si>
  <si>
    <t>Thu phí bảo vệ môi trường KTKS</t>
  </si>
  <si>
    <t>Thu phí chứng thực</t>
  </si>
  <si>
    <t>7.3</t>
  </si>
  <si>
    <t>Thu phí môn bài</t>
  </si>
  <si>
    <t>VI</t>
  </si>
  <si>
    <t>Thu chuyển nguồn CCTL năm trước chuyển sang</t>
  </si>
  <si>
    <t>(Kèm theo Nghị quyết số         /NQ-HĐND  ngày         tháng     năm 2025 của HĐND xã Tuyên Sơn)</t>
  </si>
  <si>
    <t>Chi từ nguồn tỉnh bổ sung có mục tiêu chương trình MTQG</t>
  </si>
  <si>
    <t>Phụ lục 07</t>
  </si>
  <si>
    <t>Chi sự nghiệp Giáo dục &amp; 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</si>
</sst>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* #,##0&quot; &quot;_ _-;\-* #,##0&quot; &quot;_ _-;_-* &quot;-&quot;??&quot; &quot;_ _-;_-@_-"/>
    <numFmt numFmtId="167" formatCode="_-* #,##0.0000&quot; &quot;_ _-;\-* #,##0.0000&quot; &quot;_ _-;_-* &quot;-&quot;??&quot; &quot;_ _-;_-@_-"/>
  </numFmts>
  <fonts count="18" x14ac:knownFonts="1">
    <font>
      <sz val="11"/>
      <color theme="1"/>
      <name val="Calibri"/>
      <family val="2"/>
      <charset val="163"/>
      <scheme val="minor"/>
    </font>
    <font>
      <sz val="11"/>
      <name val=".VnTime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sz val="12"/>
      <name val="Arial"/>
      <family val="2"/>
    </font>
    <font>
      <b/>
      <i/>
      <sz val="1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</cellStyleXfs>
  <cellXfs count="63">
    <xf numFmtId="0" fontId="0" fillId="0" borderId="0" xfId="0"/>
    <xf numFmtId="0" fontId="2" fillId="0" borderId="0" xfId="1" applyFont="1"/>
    <xf numFmtId="0" fontId="4" fillId="0" borderId="0" xfId="1" applyFont="1" applyAlignment="1">
      <alignment horizontal="center"/>
    </xf>
    <xf numFmtId="165" fontId="6" fillId="0" borderId="0" xfId="2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1" xfId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65" fontId="10" fillId="0" borderId="8" xfId="2" applyNumberFormat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65" fontId="7" fillId="0" borderId="8" xfId="2" applyNumberFormat="1" applyFont="1" applyBorder="1" applyAlignment="1">
      <alignment vertical="center"/>
    </xf>
    <xf numFmtId="0" fontId="10" fillId="0" borderId="0" xfId="1" applyFont="1"/>
    <xf numFmtId="0" fontId="11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7" fillId="0" borderId="8" xfId="1" applyFont="1" applyBorder="1" applyAlignment="1">
      <alignment horizontal="left" vertical="center"/>
    </xf>
    <xf numFmtId="0" fontId="7" fillId="0" borderId="0" xfId="1" applyFont="1"/>
    <xf numFmtId="0" fontId="11" fillId="0" borderId="8" xfId="1" applyFont="1" applyBorder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 wrapText="1"/>
    </xf>
    <xf numFmtId="0" fontId="7" fillId="0" borderId="8" xfId="1" applyFont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165" fontId="10" fillId="0" borderId="8" xfId="1" applyNumberFormat="1" applyFont="1" applyBorder="1" applyAlignment="1">
      <alignment vertical="center"/>
    </xf>
    <xf numFmtId="165" fontId="10" fillId="0" borderId="0" xfId="1" applyNumberFormat="1" applyFont="1"/>
    <xf numFmtId="166" fontId="10" fillId="0" borderId="0" xfId="1" applyNumberFormat="1" applyFont="1"/>
    <xf numFmtId="167" fontId="10" fillId="0" borderId="0" xfId="2" applyNumberFormat="1" applyFont="1"/>
    <xf numFmtId="166" fontId="10" fillId="0" borderId="0" xfId="2" applyNumberFormat="1" applyFont="1"/>
    <xf numFmtId="0" fontId="10" fillId="2" borderId="8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vertical="center"/>
    </xf>
    <xf numFmtId="3" fontId="10" fillId="0" borderId="0" xfId="1" applyNumberFormat="1" applyFont="1"/>
    <xf numFmtId="0" fontId="6" fillId="0" borderId="8" xfId="3" applyFont="1" applyBorder="1" applyAlignment="1">
      <alignment horizontal="left" vertical="center" wrapText="1"/>
    </xf>
    <xf numFmtId="0" fontId="6" fillId="0" borderId="8" xfId="3" applyFont="1" applyBorder="1" applyAlignment="1">
      <alignment horizontal="left" vertical="center"/>
    </xf>
    <xf numFmtId="0" fontId="10" fillId="0" borderId="5" xfId="1" applyFont="1" applyBorder="1" applyAlignment="1">
      <alignment horizontal="center"/>
    </xf>
    <xf numFmtId="0" fontId="11" fillId="0" borderId="5" xfId="1" applyFont="1" applyBorder="1"/>
    <xf numFmtId="0" fontId="10" fillId="0" borderId="9" xfId="1" applyFont="1" applyBorder="1" applyAlignment="1">
      <alignment vertical="center"/>
    </xf>
    <xf numFmtId="0" fontId="15" fillId="0" borderId="0" xfId="1" applyFont="1"/>
    <xf numFmtId="165" fontId="3" fillId="0" borderId="0" xfId="2" applyNumberFormat="1" applyFont="1" applyBorder="1"/>
    <xf numFmtId="0" fontId="16" fillId="0" borderId="0" xfId="1" applyFont="1"/>
    <xf numFmtId="165" fontId="2" fillId="0" borderId="0" xfId="2" applyNumberFormat="1" applyFont="1"/>
    <xf numFmtId="165" fontId="2" fillId="0" borderId="0" xfId="1" applyNumberFormat="1" applyFont="1"/>
    <xf numFmtId="0" fontId="4" fillId="0" borderId="0" xfId="1" applyFont="1"/>
    <xf numFmtId="0" fontId="9" fillId="0" borderId="0" xfId="1" applyFont="1"/>
    <xf numFmtId="0" fontId="10" fillId="0" borderId="8" xfId="1" applyFont="1" applyBorder="1" applyAlignment="1">
      <alignment horizontal="justify" vertical="center"/>
    </xf>
    <xf numFmtId="165" fontId="7" fillId="3" borderId="8" xfId="2" applyNumberFormat="1" applyFont="1" applyFill="1" applyBorder="1" applyAlignment="1">
      <alignment vertical="center"/>
    </xf>
    <xf numFmtId="165" fontId="7" fillId="0" borderId="0" xfId="1" applyNumberFormat="1" applyFont="1"/>
    <xf numFmtId="165" fontId="7" fillId="2" borderId="8" xfId="2" applyNumberFormat="1" applyFont="1" applyFill="1" applyBorder="1" applyAlignment="1">
      <alignment vertical="center"/>
    </xf>
    <xf numFmtId="165" fontId="10" fillId="2" borderId="8" xfId="2" applyNumberFormat="1" applyFont="1" applyFill="1" applyBorder="1" applyAlignment="1">
      <alignment vertical="center"/>
    </xf>
    <xf numFmtId="0" fontId="10" fillId="2" borderId="8" xfId="1" applyFont="1" applyFill="1" applyBorder="1" applyAlignment="1">
      <alignment vertical="justify"/>
    </xf>
    <xf numFmtId="0" fontId="1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3" xfId="1" xr:uid="{00000000-0005-0000-0000-000002000000}"/>
    <cellStyle name="Normal_Biểu 3B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40" workbookViewId="0">
      <selection activeCell="B53" sqref="B53"/>
    </sheetView>
  </sheetViews>
  <sheetFormatPr defaultColWidth="9" defaultRowHeight="15.75" x14ac:dyDescent="0.25"/>
  <cols>
    <col min="1" max="1" width="4.28515625" style="1" customWidth="1"/>
    <col min="2" max="2" width="27.28515625" style="1" customWidth="1"/>
    <col min="3" max="3" width="22.7109375" style="1" customWidth="1"/>
    <col min="4" max="4" width="22.28515625" style="1" customWidth="1"/>
    <col min="5" max="5" width="19.7109375" style="1" customWidth="1"/>
    <col min="6" max="6" width="11.28515625" style="1" customWidth="1"/>
    <col min="7" max="7" width="16.42578125" style="1" customWidth="1"/>
    <col min="8" max="16384" width="9" style="1"/>
  </cols>
  <sheetData>
    <row r="1" spans="1:7" x14ac:dyDescent="0.25">
      <c r="D1" s="53" t="s">
        <v>90</v>
      </c>
      <c r="E1" s="53"/>
    </row>
    <row r="2" spans="1:7" ht="18.75" x14ac:dyDescent="0.3">
      <c r="A2" s="54" t="s">
        <v>0</v>
      </c>
      <c r="B2" s="54"/>
      <c r="C2" s="54"/>
      <c r="D2" s="54"/>
      <c r="E2" s="54"/>
    </row>
    <row r="3" spans="1:7" ht="22.5" customHeight="1" x14ac:dyDescent="0.25">
      <c r="A3" s="55" t="s">
        <v>88</v>
      </c>
      <c r="B3" s="55"/>
      <c r="C3" s="55"/>
      <c r="D3" s="55"/>
      <c r="E3" s="55"/>
    </row>
    <row r="4" spans="1:7" ht="9.75" customHeight="1" x14ac:dyDescent="0.3">
      <c r="B4" s="2"/>
      <c r="C4" s="3"/>
      <c r="D4" s="3"/>
      <c r="E4" s="4"/>
    </row>
    <row r="5" spans="1:7" x14ac:dyDescent="0.25">
      <c r="B5" s="5"/>
      <c r="C5" s="5"/>
      <c r="D5" s="56" t="s">
        <v>1</v>
      </c>
      <c r="E5" s="56"/>
    </row>
    <row r="6" spans="1:7" ht="15.75" customHeight="1" x14ac:dyDescent="0.25">
      <c r="A6" s="57" t="s">
        <v>2</v>
      </c>
      <c r="B6" s="57" t="s">
        <v>3</v>
      </c>
      <c r="C6" s="59" t="s">
        <v>4</v>
      </c>
      <c r="D6" s="60"/>
      <c r="E6" s="61" t="s">
        <v>5</v>
      </c>
    </row>
    <row r="7" spans="1:7" ht="30" customHeight="1" x14ac:dyDescent="0.25">
      <c r="A7" s="58"/>
      <c r="B7" s="58"/>
      <c r="C7" s="6" t="s">
        <v>6</v>
      </c>
      <c r="D7" s="6" t="s">
        <v>7</v>
      </c>
      <c r="E7" s="62"/>
    </row>
    <row r="8" spans="1:7" ht="12.75" customHeight="1" x14ac:dyDescent="0.25">
      <c r="A8" s="7" t="s">
        <v>8</v>
      </c>
      <c r="B8" s="7" t="s">
        <v>9</v>
      </c>
      <c r="C8" s="7">
        <v>1</v>
      </c>
      <c r="D8" s="7">
        <v>2</v>
      </c>
      <c r="E8" s="7">
        <v>3</v>
      </c>
    </row>
    <row r="9" spans="1:7" x14ac:dyDescent="0.25">
      <c r="A9" s="8" t="s">
        <v>8</v>
      </c>
      <c r="B9" s="9" t="s">
        <v>10</v>
      </c>
      <c r="C9" s="10"/>
      <c r="D9" s="10"/>
      <c r="E9" s="11"/>
    </row>
    <row r="10" spans="1:7" s="15" customFormat="1" ht="20.100000000000001" customHeight="1" x14ac:dyDescent="0.2">
      <c r="A10" s="12"/>
      <c r="B10" s="13" t="s">
        <v>11</v>
      </c>
      <c r="C10" s="14">
        <f>C12+C33+C34+C35+C36+C37</f>
        <v>54719840</v>
      </c>
      <c r="D10" s="14">
        <f>D12+D33+D34+D35+D36+D37</f>
        <v>55119840</v>
      </c>
      <c r="E10" s="11"/>
    </row>
    <row r="11" spans="1:7" s="15" customFormat="1" ht="20.100000000000001" customHeight="1" x14ac:dyDescent="0.2">
      <c r="A11" s="16"/>
      <c r="B11" s="17" t="s">
        <v>12</v>
      </c>
      <c r="C11" s="14">
        <f>C13+C33+C34+C37</f>
        <v>53291940</v>
      </c>
      <c r="D11" s="14">
        <f>D13+D33+D34+D37</f>
        <v>53451940</v>
      </c>
      <c r="E11" s="11"/>
    </row>
    <row r="12" spans="1:7" s="15" customFormat="1" ht="20.100000000000001" customHeight="1" x14ac:dyDescent="0.2">
      <c r="A12" s="13" t="s">
        <v>13</v>
      </c>
      <c r="B12" s="18" t="s">
        <v>14</v>
      </c>
      <c r="C12" s="14">
        <f>C14+C19+C20+C21+C22+C23+C24+C28+C31+C32</f>
        <v>3768000</v>
      </c>
      <c r="D12" s="14">
        <f>D14+D19+D20+D21+D22+D23+D24+D28+D31+D32</f>
        <v>4168000</v>
      </c>
      <c r="E12" s="11"/>
    </row>
    <row r="13" spans="1:7" s="15" customFormat="1" ht="20.100000000000001" customHeight="1" x14ac:dyDescent="0.2">
      <c r="A13" s="13"/>
      <c r="B13" s="17" t="s">
        <v>12</v>
      </c>
      <c r="C13" s="49">
        <v>2340100</v>
      </c>
      <c r="D13" s="49">
        <f>2340100+160000</f>
        <v>2500100</v>
      </c>
      <c r="E13" s="11"/>
      <c r="G13" s="47">
        <f>G15*60%+G17*50%+G19*50%+G21*50%*0.9+G22+G25+G26+G27+G28+G31+G32*50%</f>
        <v>2206650</v>
      </c>
    </row>
    <row r="14" spans="1:7" s="19" customFormat="1" ht="18.75" customHeight="1" x14ac:dyDescent="0.2">
      <c r="A14" s="12">
        <v>1</v>
      </c>
      <c r="B14" s="11" t="s">
        <v>15</v>
      </c>
      <c r="C14" s="10">
        <f>SUBTOTAL(9,C15:C18)</f>
        <v>1830000</v>
      </c>
      <c r="D14" s="10">
        <f>C14</f>
        <v>1830000</v>
      </c>
      <c r="E14" s="11"/>
      <c r="G14" s="48">
        <f>D14</f>
        <v>1830000</v>
      </c>
    </row>
    <row r="15" spans="1:7" s="15" customFormat="1" ht="18.75" customHeight="1" x14ac:dyDescent="0.2">
      <c r="A15" s="16"/>
      <c r="B15" s="20" t="s">
        <v>16</v>
      </c>
      <c r="C15" s="10">
        <f>25000+5000</f>
        <v>30000</v>
      </c>
      <c r="D15" s="10">
        <f t="shared" ref="D15:D32" si="0">C15</f>
        <v>30000</v>
      </c>
      <c r="E15" s="11"/>
      <c r="G15" s="48">
        <f t="shared" ref="G15:G32" si="1">D15</f>
        <v>30000</v>
      </c>
    </row>
    <row r="16" spans="1:7" s="15" customFormat="1" ht="18.75" customHeight="1" x14ac:dyDescent="0.2">
      <c r="A16" s="16"/>
      <c r="B16" s="20" t="s">
        <v>17</v>
      </c>
      <c r="C16" s="10"/>
      <c r="D16" s="10">
        <f t="shared" si="0"/>
        <v>0</v>
      </c>
      <c r="E16" s="11"/>
      <c r="G16" s="48">
        <f t="shared" si="1"/>
        <v>0</v>
      </c>
    </row>
    <row r="17" spans="1:7" s="15" customFormat="1" ht="18.75" customHeight="1" x14ac:dyDescent="0.2">
      <c r="A17" s="16"/>
      <c r="B17" s="20" t="s">
        <v>18</v>
      </c>
      <c r="C17" s="10">
        <v>1800000</v>
      </c>
      <c r="D17" s="10">
        <f t="shared" si="0"/>
        <v>1800000</v>
      </c>
      <c r="E17" s="11"/>
      <c r="G17" s="48">
        <f t="shared" si="1"/>
        <v>1800000</v>
      </c>
    </row>
    <row r="18" spans="1:7" s="15" customFormat="1" ht="18.75" customHeight="1" x14ac:dyDescent="0.2">
      <c r="A18" s="16"/>
      <c r="B18" s="20" t="s">
        <v>19</v>
      </c>
      <c r="C18" s="10"/>
      <c r="D18" s="10">
        <f t="shared" si="0"/>
        <v>0</v>
      </c>
      <c r="E18" s="11"/>
      <c r="G18" s="48">
        <f t="shared" si="1"/>
        <v>0</v>
      </c>
    </row>
    <row r="19" spans="1:7" s="19" customFormat="1" ht="18.75" customHeight="1" x14ac:dyDescent="0.2">
      <c r="A19" s="12">
        <v>2</v>
      </c>
      <c r="B19" s="11" t="s">
        <v>20</v>
      </c>
      <c r="C19" s="10">
        <f>35000</f>
        <v>35000</v>
      </c>
      <c r="D19" s="10">
        <f t="shared" si="0"/>
        <v>35000</v>
      </c>
      <c r="E19" s="11"/>
      <c r="G19" s="48">
        <f t="shared" si="1"/>
        <v>35000</v>
      </c>
    </row>
    <row r="20" spans="1:7" s="19" customFormat="1" ht="18.75" customHeight="1" x14ac:dyDescent="0.2">
      <c r="A20" s="12">
        <v>3</v>
      </c>
      <c r="B20" s="11" t="s">
        <v>21</v>
      </c>
      <c r="C20" s="10"/>
      <c r="D20" s="10">
        <f t="shared" si="0"/>
        <v>0</v>
      </c>
      <c r="E20" s="11"/>
      <c r="G20" s="48">
        <f t="shared" si="1"/>
        <v>0</v>
      </c>
    </row>
    <row r="21" spans="1:7" s="19" customFormat="1" ht="18.75" customHeight="1" x14ac:dyDescent="0.2">
      <c r="A21" s="12">
        <v>4</v>
      </c>
      <c r="B21" s="11" t="s">
        <v>22</v>
      </c>
      <c r="C21" s="10">
        <v>17000</v>
      </c>
      <c r="D21" s="10">
        <f>C21</f>
        <v>17000</v>
      </c>
      <c r="E21" s="11"/>
      <c r="G21" s="48">
        <f t="shared" si="1"/>
        <v>17000</v>
      </c>
    </row>
    <row r="22" spans="1:7" s="19" customFormat="1" ht="18.75" customHeight="1" x14ac:dyDescent="0.2">
      <c r="A22" s="12">
        <v>5</v>
      </c>
      <c r="B22" s="11" t="s">
        <v>23</v>
      </c>
      <c r="C22" s="10">
        <f>12000+2000</f>
        <v>14000</v>
      </c>
      <c r="D22" s="10">
        <f>C22</f>
        <v>14000</v>
      </c>
      <c r="E22" s="11"/>
      <c r="G22" s="48">
        <f t="shared" si="1"/>
        <v>14000</v>
      </c>
    </row>
    <row r="23" spans="1:7" s="19" customFormat="1" ht="18.75" customHeight="1" x14ac:dyDescent="0.2">
      <c r="A23" s="12">
        <v>6</v>
      </c>
      <c r="B23" s="11" t="s">
        <v>24</v>
      </c>
      <c r="C23" s="10">
        <v>300000</v>
      </c>
      <c r="D23" s="10">
        <v>700000</v>
      </c>
      <c r="E23" s="11"/>
      <c r="G23" s="48">
        <f t="shared" si="1"/>
        <v>700000</v>
      </c>
    </row>
    <row r="24" spans="1:7" s="19" customFormat="1" ht="18.75" customHeight="1" x14ac:dyDescent="0.2">
      <c r="A24" s="12">
        <v>7</v>
      </c>
      <c r="B24" s="11" t="s">
        <v>25</v>
      </c>
      <c r="C24" s="10">
        <f>C25+C26+C27</f>
        <v>876000</v>
      </c>
      <c r="D24" s="10">
        <f>C24</f>
        <v>876000</v>
      </c>
      <c r="E24" s="11"/>
      <c r="G24" s="48">
        <f t="shared" si="1"/>
        <v>876000</v>
      </c>
    </row>
    <row r="25" spans="1:7" s="19" customFormat="1" ht="18.75" customHeight="1" x14ac:dyDescent="0.2">
      <c r="A25" s="12" t="s">
        <v>80</v>
      </c>
      <c r="B25" s="11" t="s">
        <v>83</v>
      </c>
      <c r="C25" s="10">
        <f>17000+7000</f>
        <v>24000</v>
      </c>
      <c r="D25" s="10">
        <f t="shared" si="0"/>
        <v>24000</v>
      </c>
      <c r="E25" s="11"/>
      <c r="G25" s="48">
        <f t="shared" si="1"/>
        <v>24000</v>
      </c>
    </row>
    <row r="26" spans="1:7" s="19" customFormat="1" ht="18.75" customHeight="1" x14ac:dyDescent="0.2">
      <c r="A26" s="12" t="s">
        <v>81</v>
      </c>
      <c r="B26" s="11" t="s">
        <v>82</v>
      </c>
      <c r="C26" s="10">
        <v>850000</v>
      </c>
      <c r="D26" s="10">
        <f t="shared" si="0"/>
        <v>850000</v>
      </c>
      <c r="E26" s="11"/>
      <c r="G26" s="48">
        <f t="shared" si="1"/>
        <v>850000</v>
      </c>
    </row>
    <row r="27" spans="1:7" s="19" customFormat="1" ht="18.75" customHeight="1" x14ac:dyDescent="0.2">
      <c r="A27" s="12" t="s">
        <v>84</v>
      </c>
      <c r="B27" s="11" t="s">
        <v>85</v>
      </c>
      <c r="C27" s="10">
        <f>2000</f>
        <v>2000</v>
      </c>
      <c r="D27" s="10">
        <f t="shared" si="0"/>
        <v>2000</v>
      </c>
      <c r="E27" s="11"/>
      <c r="G27" s="48">
        <f t="shared" si="1"/>
        <v>2000</v>
      </c>
    </row>
    <row r="28" spans="1:7" s="19" customFormat="1" ht="18.75" customHeight="1" x14ac:dyDescent="0.2">
      <c r="A28" s="12">
        <v>8</v>
      </c>
      <c r="B28" s="11" t="s">
        <v>26</v>
      </c>
      <c r="C28" s="10">
        <f>C29+C30</f>
        <v>41000</v>
      </c>
      <c r="D28" s="10">
        <f t="shared" si="0"/>
        <v>41000</v>
      </c>
      <c r="E28" s="11"/>
      <c r="G28" s="48">
        <f t="shared" si="1"/>
        <v>41000</v>
      </c>
    </row>
    <row r="29" spans="1:7" s="19" customFormat="1" ht="18.75" customHeight="1" x14ac:dyDescent="0.2">
      <c r="A29" s="12" t="s">
        <v>76</v>
      </c>
      <c r="B29" s="11" t="s">
        <v>77</v>
      </c>
      <c r="C29" s="10">
        <f>10000+12000</f>
        <v>22000</v>
      </c>
      <c r="D29" s="10">
        <f t="shared" si="0"/>
        <v>22000</v>
      </c>
      <c r="E29" s="11"/>
      <c r="G29" s="48">
        <f t="shared" si="1"/>
        <v>22000</v>
      </c>
    </row>
    <row r="30" spans="1:7" s="19" customFormat="1" ht="22.9" customHeight="1" x14ac:dyDescent="0.2">
      <c r="A30" s="12" t="s">
        <v>78</v>
      </c>
      <c r="B30" s="46" t="s">
        <v>79</v>
      </c>
      <c r="C30" s="10">
        <f>10000+9000</f>
        <v>19000</v>
      </c>
      <c r="D30" s="10">
        <f t="shared" si="0"/>
        <v>19000</v>
      </c>
      <c r="E30" s="11"/>
      <c r="G30" s="48">
        <f t="shared" si="1"/>
        <v>19000</v>
      </c>
    </row>
    <row r="31" spans="1:7" s="15" customFormat="1" ht="18.75" customHeight="1" x14ac:dyDescent="0.2">
      <c r="A31" s="12">
        <v>9</v>
      </c>
      <c r="B31" s="11" t="s">
        <v>27</v>
      </c>
      <c r="C31" s="10">
        <v>10000</v>
      </c>
      <c r="D31" s="10">
        <f t="shared" si="0"/>
        <v>10000</v>
      </c>
      <c r="E31" s="11"/>
      <c r="G31" s="48">
        <f t="shared" si="1"/>
        <v>10000</v>
      </c>
    </row>
    <row r="32" spans="1:7" s="15" customFormat="1" ht="18.75" customHeight="1" x14ac:dyDescent="0.2">
      <c r="A32" s="12">
        <v>10</v>
      </c>
      <c r="B32" s="11" t="s">
        <v>28</v>
      </c>
      <c r="C32" s="10">
        <v>645000</v>
      </c>
      <c r="D32" s="10">
        <f t="shared" si="0"/>
        <v>645000</v>
      </c>
      <c r="E32" s="11"/>
      <c r="G32" s="48">
        <f t="shared" si="1"/>
        <v>645000</v>
      </c>
    </row>
    <row r="33" spans="1:6" s="15" customFormat="1" ht="27.75" customHeight="1" x14ac:dyDescent="0.2">
      <c r="A33" s="21" t="s">
        <v>29</v>
      </c>
      <c r="B33" s="22" t="s">
        <v>30</v>
      </c>
      <c r="C33" s="14">
        <f>D33</f>
        <v>0</v>
      </c>
      <c r="D33" s="14">
        <v>0</v>
      </c>
      <c r="E33" s="11"/>
    </row>
    <row r="34" spans="1:6" s="15" customFormat="1" ht="27.75" customHeight="1" x14ac:dyDescent="0.2">
      <c r="A34" s="21" t="s">
        <v>31</v>
      </c>
      <c r="B34" s="22" t="s">
        <v>87</v>
      </c>
      <c r="C34" s="14">
        <v>800000</v>
      </c>
      <c r="D34" s="14">
        <f>C34</f>
        <v>800000</v>
      </c>
      <c r="E34" s="11"/>
    </row>
    <row r="35" spans="1:6" s="15" customFormat="1" ht="18.75" customHeight="1" x14ac:dyDescent="0.2">
      <c r="A35" s="13" t="s">
        <v>33</v>
      </c>
      <c r="B35" s="23" t="s">
        <v>32</v>
      </c>
      <c r="C35" s="10"/>
      <c r="D35" s="10"/>
      <c r="E35" s="11"/>
    </row>
    <row r="36" spans="1:6" s="15" customFormat="1" ht="18.75" customHeight="1" x14ac:dyDescent="0.2">
      <c r="A36" s="13" t="s">
        <v>35</v>
      </c>
      <c r="B36" s="23" t="s">
        <v>34</v>
      </c>
      <c r="C36" s="10"/>
      <c r="D36" s="10"/>
      <c r="E36" s="11"/>
    </row>
    <row r="37" spans="1:6" s="15" customFormat="1" ht="18.75" customHeight="1" x14ac:dyDescent="0.2">
      <c r="A37" s="13" t="s">
        <v>86</v>
      </c>
      <c r="B37" s="23" t="s">
        <v>36</v>
      </c>
      <c r="C37" s="14">
        <f>SUM(C38:C39)</f>
        <v>50151840</v>
      </c>
      <c r="D37" s="14">
        <f>SUM(D38:D39)</f>
        <v>50151840</v>
      </c>
      <c r="E37" s="11"/>
    </row>
    <row r="38" spans="1:6" s="15" customFormat="1" ht="18.75" customHeight="1" x14ac:dyDescent="0.2">
      <c r="A38" s="12">
        <v>1</v>
      </c>
      <c r="B38" s="11" t="s">
        <v>37</v>
      </c>
      <c r="C38" s="10">
        <v>48660180</v>
      </c>
      <c r="D38" s="10">
        <f>C38</f>
        <v>48660180</v>
      </c>
      <c r="E38" s="11"/>
    </row>
    <row r="39" spans="1:6" s="15" customFormat="1" ht="18.75" customHeight="1" x14ac:dyDescent="0.2">
      <c r="A39" s="12">
        <v>2</v>
      </c>
      <c r="B39" s="11" t="s">
        <v>38</v>
      </c>
      <c r="C39" s="10">
        <f>625660+866000</f>
        <v>1491660</v>
      </c>
      <c r="D39" s="10">
        <f>C39</f>
        <v>1491660</v>
      </c>
      <c r="E39" s="11"/>
    </row>
    <row r="40" spans="1:6" s="15" customFormat="1" ht="18" customHeight="1" x14ac:dyDescent="0.2">
      <c r="A40" s="13" t="s">
        <v>9</v>
      </c>
      <c r="B40" s="24" t="s">
        <v>39</v>
      </c>
      <c r="C40" s="10"/>
      <c r="D40" s="10"/>
      <c r="E40" s="11"/>
    </row>
    <row r="41" spans="1:6" s="15" customFormat="1" ht="18" customHeight="1" x14ac:dyDescent="0.2">
      <c r="A41" s="12"/>
      <c r="B41" s="13" t="s">
        <v>40</v>
      </c>
      <c r="C41" s="49">
        <f>C42+C61</f>
        <v>53291940</v>
      </c>
      <c r="D41" s="49">
        <f>D42+D61</f>
        <v>53451940</v>
      </c>
      <c r="E41" s="25"/>
      <c r="F41" s="26"/>
    </row>
    <row r="42" spans="1:6" s="15" customFormat="1" ht="18" customHeight="1" x14ac:dyDescent="0.2">
      <c r="A42" s="21" t="s">
        <v>13</v>
      </c>
      <c r="B42" s="18" t="s">
        <v>41</v>
      </c>
      <c r="C42" s="49">
        <f>C43+C49+C58</f>
        <v>52425940</v>
      </c>
      <c r="D42" s="49">
        <f>D43+D49+D58</f>
        <v>52585940</v>
      </c>
      <c r="E42" s="11"/>
    </row>
    <row r="43" spans="1:6" s="15" customFormat="1" ht="18" customHeight="1" x14ac:dyDescent="0.2">
      <c r="A43" s="13">
        <v>1</v>
      </c>
      <c r="B43" s="23" t="s">
        <v>42</v>
      </c>
      <c r="C43" s="49">
        <f>C44+C46</f>
        <v>120000</v>
      </c>
      <c r="D43" s="49">
        <f>D44+D46</f>
        <v>280000</v>
      </c>
      <c r="E43" s="11"/>
    </row>
    <row r="44" spans="1:6" s="15" customFormat="1" ht="18" customHeight="1" x14ac:dyDescent="0.2">
      <c r="A44" s="12" t="s">
        <v>43</v>
      </c>
      <c r="B44" s="11" t="s">
        <v>44</v>
      </c>
      <c r="C44" s="50"/>
      <c r="D44" s="50"/>
      <c r="E44" s="11"/>
    </row>
    <row r="45" spans="1:6" s="15" customFormat="1" ht="18" customHeight="1" x14ac:dyDescent="0.2">
      <c r="A45" s="12"/>
      <c r="B45" s="20" t="s">
        <v>45</v>
      </c>
      <c r="C45" s="50"/>
      <c r="D45" s="50"/>
      <c r="E45" s="11"/>
    </row>
    <row r="46" spans="1:6" s="15" customFormat="1" ht="18" customHeight="1" x14ac:dyDescent="0.2">
      <c r="A46" s="12" t="s">
        <v>46</v>
      </c>
      <c r="B46" s="11" t="s">
        <v>47</v>
      </c>
      <c r="C46" s="50">
        <f>C47+C48</f>
        <v>120000</v>
      </c>
      <c r="D46" s="50">
        <f>D47+D48</f>
        <v>280000</v>
      </c>
      <c r="E46" s="11"/>
    </row>
    <row r="47" spans="1:6" s="15" customFormat="1" ht="18" customHeight="1" x14ac:dyDescent="0.2">
      <c r="A47" s="16" t="s">
        <v>48</v>
      </c>
      <c r="B47" s="20" t="s">
        <v>49</v>
      </c>
      <c r="C47" s="50">
        <v>120000</v>
      </c>
      <c r="D47" s="50">
        <v>280000</v>
      </c>
      <c r="E47" s="11"/>
    </row>
    <row r="48" spans="1:6" s="15" customFormat="1" ht="18" customHeight="1" x14ac:dyDescent="0.2">
      <c r="A48" s="16" t="s">
        <v>48</v>
      </c>
      <c r="B48" s="20" t="s">
        <v>50</v>
      </c>
      <c r="C48" s="50"/>
      <c r="D48" s="50"/>
      <c r="E48" s="11"/>
    </row>
    <row r="49" spans="1:7" s="15" customFormat="1" ht="18" customHeight="1" x14ac:dyDescent="0.2">
      <c r="A49" s="13">
        <v>2</v>
      </c>
      <c r="B49" s="23" t="s">
        <v>51</v>
      </c>
      <c r="C49" s="49">
        <f>D49</f>
        <v>50966014</v>
      </c>
      <c r="D49" s="49">
        <f>SUM(D50:D57)</f>
        <v>50966014</v>
      </c>
      <c r="E49" s="11"/>
      <c r="F49" s="26"/>
    </row>
    <row r="50" spans="1:7" s="15" customFormat="1" ht="18" customHeight="1" x14ac:dyDescent="0.2">
      <c r="A50" s="12" t="s">
        <v>52</v>
      </c>
      <c r="B50" s="11" t="s">
        <v>53</v>
      </c>
      <c r="C50" s="50"/>
      <c r="D50" s="50">
        <v>1313241.767</v>
      </c>
      <c r="E50" s="11"/>
      <c r="F50" s="27"/>
      <c r="G50" s="28"/>
    </row>
    <row r="51" spans="1:7" s="15" customFormat="1" ht="17.25" customHeight="1" x14ac:dyDescent="0.2">
      <c r="A51" s="12" t="s">
        <v>54</v>
      </c>
      <c r="B51" s="51" t="s">
        <v>91</v>
      </c>
      <c r="C51" s="50"/>
      <c r="D51" s="50">
        <v>28839132</v>
      </c>
      <c r="E51" s="11"/>
      <c r="F51" s="27"/>
      <c r="G51" s="29"/>
    </row>
    <row r="52" spans="1:7" s="15" customFormat="1" ht="18" customHeight="1" x14ac:dyDescent="0.2">
      <c r="A52" s="12" t="s">
        <v>55</v>
      </c>
      <c r="B52" s="30" t="s">
        <v>56</v>
      </c>
      <c r="C52" s="50"/>
      <c r="D52" s="50">
        <v>1011008</v>
      </c>
      <c r="E52" s="11"/>
      <c r="F52" s="27"/>
      <c r="G52" s="29"/>
    </row>
    <row r="53" spans="1:7" s="15" customFormat="1" ht="18" customHeight="1" x14ac:dyDescent="0.2">
      <c r="A53" s="12" t="s">
        <v>57</v>
      </c>
      <c r="B53" s="30" t="s">
        <v>58</v>
      </c>
      <c r="C53" s="50"/>
      <c r="D53" s="50">
        <v>105054</v>
      </c>
      <c r="E53" s="11"/>
      <c r="F53" s="27"/>
      <c r="G53" s="29"/>
    </row>
    <row r="54" spans="1:7" s="15" customFormat="1" ht="18" customHeight="1" x14ac:dyDescent="0.2">
      <c r="A54" s="12" t="s">
        <v>59</v>
      </c>
      <c r="B54" s="30" t="s">
        <v>60</v>
      </c>
      <c r="C54" s="50"/>
      <c r="D54" s="50"/>
      <c r="E54" s="11"/>
      <c r="F54" s="27"/>
      <c r="G54" s="29"/>
    </row>
    <row r="55" spans="1:7" s="15" customFormat="1" ht="18" customHeight="1" x14ac:dyDescent="0.2">
      <c r="A55" s="12" t="s">
        <v>61</v>
      </c>
      <c r="B55" s="30" t="s">
        <v>62</v>
      </c>
      <c r="C55" s="50"/>
      <c r="D55" s="50">
        <v>1378714</v>
      </c>
      <c r="E55" s="11"/>
      <c r="F55" s="27"/>
      <c r="G55" s="29"/>
    </row>
    <row r="56" spans="1:7" s="15" customFormat="1" ht="18" customHeight="1" x14ac:dyDescent="0.2">
      <c r="A56" s="12" t="s">
        <v>63</v>
      </c>
      <c r="B56" s="30" t="s">
        <v>64</v>
      </c>
      <c r="C56" s="50"/>
      <c r="D56" s="50">
        <v>14519392.232999999</v>
      </c>
      <c r="E56" s="11"/>
      <c r="F56" s="27"/>
      <c r="G56" s="29"/>
    </row>
    <row r="57" spans="1:7" s="15" customFormat="1" ht="18" customHeight="1" x14ac:dyDescent="0.2">
      <c r="A57" s="12" t="s">
        <v>65</v>
      </c>
      <c r="B57" s="30" t="s">
        <v>66</v>
      </c>
      <c r="C57" s="50"/>
      <c r="D57" s="50">
        <v>3799472</v>
      </c>
      <c r="E57" s="11"/>
      <c r="F57" s="27"/>
      <c r="G57" s="29"/>
    </row>
    <row r="58" spans="1:7" s="15" customFormat="1" ht="18" customHeight="1" x14ac:dyDescent="0.2">
      <c r="A58" s="31">
        <v>3</v>
      </c>
      <c r="B58" s="32" t="s">
        <v>67</v>
      </c>
      <c r="C58" s="49">
        <v>1339926</v>
      </c>
      <c r="D58" s="49">
        <f>C58</f>
        <v>1339926</v>
      </c>
      <c r="E58" s="11"/>
    </row>
    <row r="59" spans="1:7" s="15" customFormat="1" ht="15" customHeight="1" x14ac:dyDescent="0.2">
      <c r="A59" s="12"/>
      <c r="B59" s="20" t="s">
        <v>68</v>
      </c>
      <c r="C59" s="50"/>
      <c r="D59" s="50"/>
      <c r="E59" s="11"/>
      <c r="G59" s="33"/>
    </row>
    <row r="60" spans="1:7" s="15" customFormat="1" ht="15" customHeight="1" x14ac:dyDescent="0.2">
      <c r="A60" s="13">
        <v>5</v>
      </c>
      <c r="B60" s="35" t="s">
        <v>69</v>
      </c>
      <c r="C60" s="50"/>
      <c r="D60" s="50"/>
      <c r="E60" s="11"/>
    </row>
    <row r="61" spans="1:7" s="15" customFormat="1" ht="24" x14ac:dyDescent="0.2">
      <c r="A61" s="13" t="s">
        <v>29</v>
      </c>
      <c r="B61" s="34" t="s">
        <v>89</v>
      </c>
      <c r="C61" s="49">
        <v>866000</v>
      </c>
      <c r="D61" s="49">
        <f>C61</f>
        <v>866000</v>
      </c>
      <c r="E61" s="11"/>
    </row>
    <row r="62" spans="1:7" s="15" customFormat="1" ht="9" customHeight="1" x14ac:dyDescent="0.2">
      <c r="A62" s="36"/>
      <c r="B62" s="37"/>
      <c r="C62" s="38"/>
      <c r="D62" s="38"/>
      <c r="E62" s="38"/>
    </row>
    <row r="63" spans="1:7" x14ac:dyDescent="0.25">
      <c r="B63" s="39"/>
      <c r="C63" s="40"/>
      <c r="D63" s="40"/>
      <c r="E63" s="40"/>
    </row>
    <row r="64" spans="1:7" x14ac:dyDescent="0.25">
      <c r="B64" s="39"/>
      <c r="C64" s="40"/>
      <c r="D64" s="40"/>
      <c r="E64" s="40"/>
    </row>
    <row r="65" spans="2:5" x14ac:dyDescent="0.25">
      <c r="B65" s="39"/>
      <c r="C65" s="40"/>
      <c r="D65" s="40"/>
      <c r="E65" s="40"/>
    </row>
    <row r="66" spans="2:5" x14ac:dyDescent="0.25">
      <c r="B66" s="39"/>
      <c r="C66" s="40"/>
      <c r="D66" s="40"/>
      <c r="E66" s="40"/>
    </row>
    <row r="67" spans="2:5" x14ac:dyDescent="0.25">
      <c r="B67" s="39"/>
      <c r="C67" s="40"/>
      <c r="D67" s="40"/>
      <c r="E67" s="40"/>
    </row>
    <row r="68" spans="2:5" x14ac:dyDescent="0.25">
      <c r="B68" s="39"/>
      <c r="C68" s="40"/>
      <c r="D68" s="40"/>
      <c r="E68" s="40"/>
    </row>
    <row r="69" spans="2:5" x14ac:dyDescent="0.25">
      <c r="B69" s="39"/>
      <c r="C69" s="40"/>
      <c r="D69" s="40"/>
      <c r="E69" s="40"/>
    </row>
    <row r="70" spans="2:5" x14ac:dyDescent="0.25">
      <c r="B70" s="39"/>
      <c r="C70" s="40"/>
      <c r="D70" s="40"/>
      <c r="E70" s="40"/>
    </row>
    <row r="71" spans="2:5" x14ac:dyDescent="0.25">
      <c r="B71" s="39"/>
      <c r="C71" s="40"/>
      <c r="D71" s="40"/>
      <c r="E71" s="40"/>
    </row>
    <row r="72" spans="2:5" x14ac:dyDescent="0.25">
      <c r="B72" s="39"/>
      <c r="C72" s="40"/>
      <c r="D72" s="40"/>
      <c r="E72" s="40"/>
    </row>
    <row r="73" spans="2:5" x14ac:dyDescent="0.25">
      <c r="B73" s="39"/>
      <c r="C73" s="40"/>
      <c r="D73" s="40"/>
      <c r="E73" s="40"/>
    </row>
    <row r="74" spans="2:5" x14ac:dyDescent="0.25">
      <c r="B74" s="39"/>
      <c r="C74" s="40"/>
      <c r="D74" s="40"/>
      <c r="E74" s="40"/>
    </row>
    <row r="75" spans="2:5" x14ac:dyDescent="0.25">
      <c r="B75" s="39"/>
      <c r="C75" s="40"/>
      <c r="D75" s="40"/>
      <c r="E75" s="40"/>
    </row>
    <row r="76" spans="2:5" x14ac:dyDescent="0.25">
      <c r="B76" s="39"/>
      <c r="C76" s="40"/>
      <c r="D76" s="40"/>
      <c r="E76" s="40"/>
    </row>
    <row r="77" spans="2:5" x14ac:dyDescent="0.25">
      <c r="B77" s="39"/>
      <c r="C77" s="40"/>
      <c r="D77" s="40"/>
      <c r="E77" s="40"/>
    </row>
    <row r="78" spans="2:5" x14ac:dyDescent="0.25">
      <c r="B78" s="39"/>
      <c r="C78" s="40"/>
      <c r="D78" s="40"/>
      <c r="E78" s="40"/>
    </row>
    <row r="79" spans="2:5" x14ac:dyDescent="0.25">
      <c r="B79" s="39"/>
      <c r="C79" s="40"/>
      <c r="D79" s="40"/>
      <c r="E79" s="40"/>
    </row>
    <row r="80" spans="2:5" x14ac:dyDescent="0.25">
      <c r="B80" s="39"/>
      <c r="C80" s="40"/>
      <c r="D80" s="40"/>
      <c r="E80" s="40"/>
    </row>
    <row r="81" spans="2:5" x14ac:dyDescent="0.25">
      <c r="B81" s="39"/>
      <c r="C81" s="40"/>
      <c r="D81" s="40"/>
      <c r="E81" s="40"/>
    </row>
    <row r="82" spans="2:5" x14ac:dyDescent="0.25">
      <c r="B82" s="39"/>
      <c r="C82" s="41"/>
      <c r="D82" s="41"/>
      <c r="E82" s="41"/>
    </row>
    <row r="83" spans="2:5" x14ac:dyDescent="0.25">
      <c r="B83" s="52"/>
      <c r="C83" s="52"/>
      <c r="D83" s="52"/>
      <c r="E83" s="52"/>
    </row>
    <row r="84" spans="2:5" x14ac:dyDescent="0.25">
      <c r="B84" s="41" t="s">
        <v>70</v>
      </c>
      <c r="C84" s="41"/>
      <c r="D84" s="41"/>
      <c r="E84" s="41"/>
    </row>
    <row r="85" spans="2:5" ht="18" customHeight="1" x14ac:dyDescent="0.25">
      <c r="B85" s="41" t="s">
        <v>71</v>
      </c>
      <c r="C85" s="42"/>
      <c r="D85" s="42"/>
    </row>
    <row r="86" spans="2:5" x14ac:dyDescent="0.25">
      <c r="B86" s="1" t="s">
        <v>72</v>
      </c>
      <c r="C86" s="42"/>
      <c r="D86" s="42"/>
      <c r="E86" s="43"/>
    </row>
    <row r="87" spans="2:5" x14ac:dyDescent="0.25">
      <c r="B87" s="1" t="s">
        <v>73</v>
      </c>
      <c r="C87" s="42"/>
      <c r="D87" s="42"/>
    </row>
    <row r="88" spans="2:5" x14ac:dyDescent="0.25">
      <c r="B88" s="1" t="s">
        <v>74</v>
      </c>
      <c r="C88" s="42"/>
      <c r="D88" s="42"/>
    </row>
    <row r="89" spans="2:5" ht="18.75" x14ac:dyDescent="0.3">
      <c r="B89" s="44" t="s">
        <v>75</v>
      </c>
      <c r="C89" s="44"/>
      <c r="D89" s="44"/>
      <c r="E89" s="44"/>
    </row>
    <row r="91" spans="2:5" x14ac:dyDescent="0.25">
      <c r="B91" s="45"/>
    </row>
    <row r="92" spans="2:5" x14ac:dyDescent="0.25">
      <c r="B92" s="45"/>
    </row>
  </sheetData>
  <mergeCells count="9">
    <mergeCell ref="B83:E83"/>
    <mergeCell ref="D1:E1"/>
    <mergeCell ref="A2:E2"/>
    <mergeCell ref="A3:E3"/>
    <mergeCell ref="D5:E5"/>
    <mergeCell ref="A6:A7"/>
    <mergeCell ref="B6:B7"/>
    <mergeCell ref="C6:D6"/>
    <mergeCell ref="E6:E7"/>
  </mergeCells>
  <phoneticPr fontId="17" type="noConversion"/>
  <pageMargins left="0.52" right="0.25" top="0.57999999999999996" bottom="0.95" header="0.42" footer="0.5"/>
  <pageSetup paperSize="9" scale="95" orientation="portrait" horizontalDpi="300" verticalDpi="30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BC</vt:lpstr>
      <vt:lpstr>BC!Print_Area</vt:lpstr>
      <vt:lpstr>BC!Print_Titles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</dc:creator>
  <cp:lastModifiedBy>Truong Tai</cp:lastModifiedBy>
  <cp:lastPrinted>2025-08-18T01:00:21Z</cp:lastPrinted>
  <dcterms:created xsi:type="dcterms:W3CDTF">2025-07-17T07:58:20Z</dcterms:created>
  <dcterms:modified xsi:type="dcterms:W3CDTF">2025-08-26T10:00:22Z</dcterms:modified>
</cp:coreProperties>
</file>