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Sheet1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4"/>
  <c r="F32"/>
  <c r="F9"/>
  <c r="E70"/>
  <c r="F20"/>
  <c r="F59"/>
  <c r="F71"/>
  <c r="F49"/>
  <c r="F69"/>
  <c r="F67"/>
  <c r="F66"/>
  <c r="F65"/>
  <c r="F64"/>
  <c r="F63"/>
  <c r="F62"/>
  <c r="F61"/>
  <c r="F60"/>
  <c r="F58"/>
  <c r="F57"/>
  <c r="F55"/>
  <c r="F54"/>
  <c r="F53"/>
  <c r="D52"/>
  <c r="F52" s="1"/>
  <c r="D51"/>
  <c r="F51" s="1"/>
  <c r="D50"/>
  <c r="F50" s="1"/>
  <c r="F48"/>
  <c r="F46"/>
  <c r="E45"/>
  <c r="F45" s="1"/>
  <c r="F44"/>
  <c r="F43"/>
  <c r="F42"/>
  <c r="F41"/>
  <c r="F40"/>
  <c r="F38"/>
  <c r="D37"/>
  <c r="F37" s="1"/>
  <c r="F36"/>
  <c r="F35"/>
  <c r="D34"/>
  <c r="F34" s="1"/>
  <c r="F33"/>
  <c r="F30"/>
  <c r="F29"/>
  <c r="F28"/>
  <c r="F27"/>
  <c r="F26"/>
  <c r="F25"/>
  <c r="F24"/>
  <c r="F23"/>
  <c r="F22"/>
  <c r="F21"/>
  <c r="F19"/>
  <c r="F18"/>
  <c r="F17"/>
  <c r="F16"/>
  <c r="F15"/>
  <c r="F14"/>
  <c r="F13"/>
  <c r="F12"/>
  <c r="F11"/>
  <c r="F10"/>
  <c r="F8"/>
  <c r="F7"/>
  <c r="F31" l="1"/>
  <c r="F68"/>
  <c r="F56"/>
  <c r="F5"/>
  <c r="F47"/>
  <c r="F72" l="1"/>
</calcChain>
</file>

<file path=xl/sharedStrings.xml><?xml version="1.0" encoding="utf-8"?>
<sst xmlns="http://schemas.openxmlformats.org/spreadsheetml/2006/main" count="148" uniqueCount="108">
  <si>
    <t>PHỤ LỤC KẾ HOẠCH TÀI CHÍNH NĂM 2025</t>
  </si>
  <si>
    <t>TT</t>
  </si>
  <si>
    <t>Nội dung chi</t>
  </si>
  <si>
    <t xml:space="preserve">Đơn vị </t>
  </si>
  <si>
    <t xml:space="preserve"> Số lượng  </t>
  </si>
  <si>
    <t>Căn cứ</t>
  </si>
  <si>
    <t>Mua áo quần bảo hộ đi rừng</t>
  </si>
  <si>
    <t>Mua rựa phục vụ tuần tra rừng</t>
  </si>
  <si>
    <t>Mua can đựng nước</t>
  </si>
  <si>
    <t>Mua ba lô đi rừng</t>
  </si>
  <si>
    <t>Mua võng đi tuần tra rừng</t>
  </si>
  <si>
    <t>Mua dép rọ đi tuần tra rừng</t>
  </si>
  <si>
    <t>Mua dao cắt đi tuần tra rừng</t>
  </si>
  <si>
    <t>Mua đèn pin đi rừng</t>
  </si>
  <si>
    <t>Chi mua cạp chống vắt</t>
  </si>
  <si>
    <t>Mua mũ cối đi tuần tra rừng</t>
  </si>
  <si>
    <t>Ma két hội nghị</t>
  </si>
  <si>
    <t>Chi khác</t>
  </si>
  <si>
    <t>Mua máy tính xách tay</t>
  </si>
  <si>
    <t>Mua máy Flycam</t>
  </si>
  <si>
    <t>Mua máy scan</t>
  </si>
  <si>
    <t>Mua bàn ghế phòng họp</t>
  </si>
  <si>
    <t>Mua tủ đựng hồ sơ</t>
  </si>
  <si>
    <t>Cái</t>
  </si>
  <si>
    <t>Bộ</t>
  </si>
  <si>
    <t>Lượt</t>
  </si>
  <si>
    <t>Người</t>
  </si>
  <si>
    <t>Thông tư số 12/2025/TT-BTC</t>
  </si>
  <si>
    <t>Ngày</t>
  </si>
  <si>
    <t>Giá thị trường</t>
  </si>
  <si>
    <t>Tập thể</t>
  </si>
  <si>
    <t>Cá nhân</t>
  </si>
  <si>
    <t>I</t>
  </si>
  <si>
    <t>II</t>
  </si>
  <si>
    <t>III</t>
  </si>
  <si>
    <t>IV</t>
  </si>
  <si>
    <t>V</t>
  </si>
  <si>
    <t>VI</t>
  </si>
  <si>
    <t>Thôn</t>
  </si>
  <si>
    <t>Nước uống, giải khát giữa giờ (8 buổi x40 người/buổi)</t>
  </si>
  <si>
    <t>Ma két hôi nghị tuyên truyền (8 thôn)</t>
  </si>
  <si>
    <t>Thuê người phục vụ hội nghị</t>
  </si>
  <si>
    <t>Thuê người phục vụ hội nghị (8 hội nghị 8 thôn)</t>
  </si>
  <si>
    <t>In ấn, phô tô và đóng tài liệu (8 thôn x40 người/thôn)</t>
  </si>
  <si>
    <t>Chi mua biển báo cấm phá rừng (8 thôn x 2 cái/thôn)</t>
  </si>
  <si>
    <t>Xây dựng bảng Pano tuyên tuyền  bảo vệ rừng  (8 thôn x 2 cái/ thôn)</t>
  </si>
  <si>
    <t>Chi khen thưởng:</t>
  </si>
  <si>
    <t>Giải khát giữa giờ (3 hội nghị x 40 người/hội nghị)</t>
  </si>
  <si>
    <t>bộ</t>
  </si>
  <si>
    <t>người</t>
  </si>
  <si>
    <t>Chi mua biển báo phòng cháy chữa cháy rừng (8 thôn x 2 cái/thôn)</t>
  </si>
  <si>
    <t xml:space="preserve">Bồi dưỡng báo cáo viên biên soạn tài liệu và trực tiếp tuyên truyền 8 buổi (4 ngày)  x 2 người </t>
  </si>
  <si>
    <t>Thuê hội trường, loa máy (8 thôn)</t>
  </si>
  <si>
    <t>buổi</t>
  </si>
  <si>
    <t>Quy chế nội bộ</t>
  </si>
  <si>
    <t xml:space="preserve">Mua Bi đông đựng nước đi rừng </t>
  </si>
  <si>
    <t>Máy thổi gió dập lửa</t>
  </si>
  <si>
    <t>cái</t>
  </si>
  <si>
    <t>Găng tay bảo hộ</t>
  </si>
  <si>
    <t>Máy cưa xăng</t>
  </si>
  <si>
    <t>chiếc</t>
  </si>
  <si>
    <t>Khẩu trang vải</t>
  </si>
  <si>
    <t>GPS cầm tay</t>
  </si>
  <si>
    <t>Sạc pin dự phòng</t>
  </si>
  <si>
    <t>Dụng cụ, trang thiết bị phục vụ tuần tra, phòng cháy chữa cháy rừng: cho 40 người</t>
  </si>
  <si>
    <t xml:space="preserve">Mua ủng đi tuần tra rừng </t>
  </si>
  <si>
    <t>đôi</t>
  </si>
  <si>
    <t>Chi tiền bồi dưỡng kiêm nhiệm, tiền công cho người kiểm tra, bảo vệ rừng, phòng cháy, chữa cháy, tiền thuê mướn</t>
  </si>
  <si>
    <t>Thuê đò tuần tra</t>
  </si>
  <si>
    <t>Chi các hội nghị</t>
  </si>
  <si>
    <t>Chi Phổ biến, tuyên truyền giáo dục pháp luật về bảo vệ rừng: 8 thôn 8 buổi (8 hội nghị), 40 người/ hội nghị</t>
  </si>
  <si>
    <t>Chi tuyên truyền, truyền thông bổ trợ</t>
  </si>
  <si>
    <t>Loa cầm tay</t>
  </si>
  <si>
    <t>Hỗ trợ xăng xe cho cán bộ tuyên truyền lưu động tại 8 thôn x 2 buổi/thôn</t>
  </si>
  <si>
    <t>Băng rôn tuyên truyền (8 thôn x 3 cái/thôn)</t>
  </si>
  <si>
    <t>Mua đồ ăn, nước uống phục vụ tuần tra, PCCC</t>
  </si>
  <si>
    <t>Chi mua xăng cho máy móc, thiết bị</t>
  </si>
  <si>
    <t>Lít</t>
  </si>
  <si>
    <t xml:space="preserve">Mua sắm tài sản, dụng cụ văn phòng </t>
  </si>
  <si>
    <t>Kính+ mặt nạ phòng độc</t>
  </si>
  <si>
    <t>Tổng cộng:</t>
  </si>
  <si>
    <t>Chi Bồi dưỡng làm đêm, làm thêm giờ, công tác kiêm nhiệm cho cán bộ, công chức xã</t>
  </si>
  <si>
    <t>Hỗ trợ cán bộ thôn mở phát thanh tuyên truyền</t>
  </si>
  <si>
    <t>Máy cắt cỏ</t>
  </si>
  <si>
    <t>2 Bộ soong nồi</t>
  </si>
  <si>
    <t>Bộ dụng cụ sơ cứu thương</t>
  </si>
  <si>
    <t>Khen thưởng tập thể</t>
  </si>
  <si>
    <t xml:space="preserve">  Khen thưởng cá nhân</t>
  </si>
  <si>
    <t xml:space="preserve">Máy tính bảng </t>
  </si>
  <si>
    <t>Mua máy in 2 mặt</t>
  </si>
  <si>
    <t>Tuần tra rừng</t>
  </si>
  <si>
    <t>Công</t>
  </si>
  <si>
    <t>Hỗ trợ tiền công  quy định tại  Điều 3 - QĐ 07/2012/QĐ-TTg - Ngày công lao động nghề rừng cao nhất ở địa phương</t>
  </si>
  <si>
    <t>Chi hỗ trợ tiền tết cho lực lượng quản lý bảo vệ rừng</t>
  </si>
  <si>
    <t>Mua máy phát điện</t>
  </si>
  <si>
    <t>Khoản 1, điều 55 nghị đinh 145/2020/NĐ-CP
 ngày 14/12/2020 (Phát sinh theo thực tế)</t>
  </si>
  <si>
    <t>Điều 54, Nghị định số 152/2025NĐ-CP ngày 14/06/2025 : hệ số 0,3 X MLCS</t>
  </si>
  <si>
    <t>Điều 54, Nghị định số 152/2025NĐ-CP ngày 14/06/2025 : hệ số 0,6 X MLCS</t>
  </si>
  <si>
    <r>
      <t xml:space="preserve"> Đơn giá </t>
    </r>
    <r>
      <rPr>
        <sz val="12"/>
        <rFont val="Times New Roman"/>
        <family val="1"/>
      </rPr>
      <t>(đồng)</t>
    </r>
  </si>
  <si>
    <r>
      <t xml:space="preserve">Thành tiền </t>
    </r>
    <r>
      <rPr>
        <sz val="12"/>
        <rFont val="Times New Roman"/>
        <family val="1"/>
      </rPr>
      <t>(đồng)</t>
    </r>
  </si>
  <si>
    <t>Bằng chữ: Một tỷ không trăm chín mươi lăm triệu ba trăm tám mươi mốt nghìn bảy trăm mười tám đồng chẵn./.</t>
  </si>
  <si>
    <t>Chi mua cụm loa truyên truyền tại 4 thôn ở Thanh Thạch</t>
  </si>
  <si>
    <t xml:space="preserve">Mua loa di động tuyên truyền </t>
  </si>
  <si>
    <t xml:space="preserve">cái </t>
  </si>
  <si>
    <t>Hội nghị sơ kết, tổng kết, thi đua khen thưởng tại trụ sở ubnd xã(2 hội nghị): 40 người/ hội nghị</t>
  </si>
  <si>
    <t>Tiền ăn cho các thành viên không hưởng lương tham gia hội nghị sơ kết, tổng kết bảo vệ rừng 2 hội nghị/ năm x 40 người/hội nghị)</t>
  </si>
  <si>
    <t>Màn hình Led phục vụ tuyên truyền</t>
  </si>
  <si>
    <t xml:space="preserve">  Theo QĐ số  15/2025/QĐ-
TTg và giá thị trường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</si>
</sst>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4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.VnTime"/>
      <family val="2"/>
    </font>
    <font>
      <b/>
      <sz val="10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165" fontId="7" fillId="0" borderId="7" xfId="1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165" fontId="7" fillId="0" borderId="12" xfId="1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165" fontId="7" fillId="0" borderId="10" xfId="1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vertical="center" wrapText="1"/>
    </xf>
    <xf numFmtId="165" fontId="7" fillId="0" borderId="7" xfId="1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5" fontId="8" fillId="0" borderId="20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65" fontId="8" fillId="0" borderId="7" xfId="1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165" fontId="7" fillId="0" borderId="4" xfId="1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165" fontId="6" fillId="0" borderId="25" xfId="1" applyNumberFormat="1" applyFont="1" applyFill="1" applyBorder="1" applyAlignment="1">
      <alignment horizontal="right" vertical="center"/>
    </xf>
    <xf numFmtId="0" fontId="11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center"/>
    </xf>
    <xf numFmtId="165" fontId="11" fillId="0" borderId="0" xfId="0" applyNumberFormat="1" applyFont="1"/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0"/>
  <sheetViews>
    <sheetView tabSelected="1" topLeftCell="A67" workbookViewId="0">
      <selection activeCell="I76" sqref="I76"/>
    </sheetView>
  </sheetViews>
  <sheetFormatPr defaultRowHeight="15"/>
  <cols>
    <col min="1" max="1" width="3.7109375" style="2" customWidth="1"/>
    <col min="2" max="2" width="25.42578125" style="2" customWidth="1"/>
    <col min="3" max="3" width="7.7109375" style="2" customWidth="1"/>
    <col min="4" max="4" width="7.28515625" style="2" customWidth="1"/>
    <col min="5" max="5" width="13.7109375" style="2" customWidth="1"/>
    <col min="6" max="6" width="17.140625" style="2" customWidth="1"/>
    <col min="7" max="7" width="21.42578125" style="2" customWidth="1"/>
    <col min="8" max="8" width="16.42578125" style="2" customWidth="1"/>
    <col min="9" max="16384" width="9.140625" style="2"/>
  </cols>
  <sheetData>
    <row r="2" spans="1:9" ht="18.75">
      <c r="A2" s="86" t="s">
        <v>0</v>
      </c>
      <c r="B2" s="86"/>
      <c r="C2" s="86"/>
      <c r="D2" s="86"/>
      <c r="E2" s="86"/>
      <c r="F2" s="86"/>
      <c r="G2" s="86"/>
    </row>
    <row r="3" spans="1:9" ht="15.75" thickBot="1">
      <c r="D3" s="3"/>
      <c r="E3" s="3"/>
      <c r="F3" s="3"/>
    </row>
    <row r="4" spans="1:9" ht="32.25" thickBot="1">
      <c r="A4" s="8" t="s">
        <v>1</v>
      </c>
      <c r="B4" s="9" t="s">
        <v>2</v>
      </c>
      <c r="C4" s="9" t="s">
        <v>3</v>
      </c>
      <c r="D4" s="9" t="s">
        <v>4</v>
      </c>
      <c r="E4" s="9" t="s">
        <v>98</v>
      </c>
      <c r="F4" s="10" t="s">
        <v>99</v>
      </c>
      <c r="G4" s="11" t="s">
        <v>5</v>
      </c>
      <c r="H4" s="68"/>
      <c r="I4" s="68"/>
    </row>
    <row r="5" spans="1:9" ht="52.9" customHeight="1" thickBot="1">
      <c r="A5" s="8" t="s">
        <v>32</v>
      </c>
      <c r="B5" s="82" t="s">
        <v>67</v>
      </c>
      <c r="C5" s="82"/>
      <c r="D5" s="82"/>
      <c r="E5" s="82"/>
      <c r="F5" s="12">
        <f>SUM(F6:F8)</f>
        <v>71600000</v>
      </c>
      <c r="G5" s="13" t="s">
        <v>54</v>
      </c>
      <c r="H5" s="68"/>
      <c r="I5" s="68"/>
    </row>
    <row r="6" spans="1:9" ht="78.75">
      <c r="A6" s="14">
        <v>1</v>
      </c>
      <c r="B6" s="15" t="s">
        <v>81</v>
      </c>
      <c r="C6" s="16"/>
      <c r="D6" s="17"/>
      <c r="E6" s="18"/>
      <c r="F6" s="18">
        <v>45000000</v>
      </c>
      <c r="G6" s="69" t="s">
        <v>95</v>
      </c>
      <c r="H6" s="68"/>
      <c r="I6" s="68"/>
    </row>
    <row r="7" spans="1:9" ht="15.75">
      <c r="A7" s="70">
        <v>2</v>
      </c>
      <c r="B7" s="19" t="s">
        <v>90</v>
      </c>
      <c r="C7" s="20" t="s">
        <v>91</v>
      </c>
      <c r="D7" s="21">
        <v>80</v>
      </c>
      <c r="E7" s="22">
        <v>300000</v>
      </c>
      <c r="F7" s="22">
        <f>D7*E7</f>
        <v>24000000</v>
      </c>
      <c r="G7" s="87" t="s">
        <v>92</v>
      </c>
      <c r="H7" s="68"/>
      <c r="I7" s="68"/>
    </row>
    <row r="8" spans="1:9" ht="83.25" customHeight="1" thickBot="1">
      <c r="A8" s="14">
        <v>3</v>
      </c>
      <c r="B8" s="23" t="s">
        <v>68</v>
      </c>
      <c r="C8" s="24" t="s">
        <v>25</v>
      </c>
      <c r="D8" s="25">
        <v>2</v>
      </c>
      <c r="E8" s="26">
        <v>1300000</v>
      </c>
      <c r="F8" s="26">
        <f>D8*E8</f>
        <v>2600000</v>
      </c>
      <c r="G8" s="88"/>
      <c r="H8" s="68"/>
      <c r="I8" s="68"/>
    </row>
    <row r="9" spans="1:9" ht="34.9" customHeight="1" thickBot="1">
      <c r="A9" s="8" t="s">
        <v>33</v>
      </c>
      <c r="B9" s="82" t="s">
        <v>64</v>
      </c>
      <c r="C9" s="82"/>
      <c r="D9" s="82"/>
      <c r="E9" s="82"/>
      <c r="F9" s="12">
        <f>SUM(F10:F30)</f>
        <v>153600000</v>
      </c>
      <c r="G9" s="13" t="s">
        <v>29</v>
      </c>
      <c r="H9" s="68"/>
      <c r="I9" s="68"/>
    </row>
    <row r="10" spans="1:9" ht="15.75">
      <c r="A10" s="27">
        <v>1</v>
      </c>
      <c r="B10" s="15" t="s">
        <v>63</v>
      </c>
      <c r="C10" s="16" t="s">
        <v>23</v>
      </c>
      <c r="D10" s="17">
        <v>8</v>
      </c>
      <c r="E10" s="28">
        <v>500000</v>
      </c>
      <c r="F10" s="29">
        <f>D10*E10</f>
        <v>4000000</v>
      </c>
      <c r="G10" s="30"/>
      <c r="H10" s="68"/>
      <c r="I10" s="68"/>
    </row>
    <row r="11" spans="1:9" ht="15.75">
      <c r="A11" s="27">
        <v>2</v>
      </c>
      <c r="B11" s="15" t="s">
        <v>79</v>
      </c>
      <c r="C11" s="16" t="s">
        <v>57</v>
      </c>
      <c r="D11" s="17">
        <v>40</v>
      </c>
      <c r="E11" s="28">
        <v>200000</v>
      </c>
      <c r="F11" s="29">
        <f t="shared" ref="F11:F29" si="0">D11*E11</f>
        <v>8000000</v>
      </c>
      <c r="G11" s="30"/>
      <c r="H11" s="68"/>
      <c r="I11" s="68"/>
    </row>
    <row r="12" spans="1:9" ht="15.75">
      <c r="A12" s="27">
        <v>3</v>
      </c>
      <c r="B12" s="15" t="s">
        <v>65</v>
      </c>
      <c r="C12" s="16" t="s">
        <v>66</v>
      </c>
      <c r="D12" s="31">
        <v>40</v>
      </c>
      <c r="E12" s="28">
        <v>150000</v>
      </c>
      <c r="F12" s="18">
        <f t="shared" si="0"/>
        <v>6000000</v>
      </c>
      <c r="G12" s="30"/>
      <c r="H12" s="68"/>
      <c r="I12" s="68"/>
    </row>
    <row r="13" spans="1:9" ht="31.5">
      <c r="A13" s="27">
        <v>4</v>
      </c>
      <c r="B13" s="15" t="s">
        <v>6</v>
      </c>
      <c r="C13" s="16" t="s">
        <v>48</v>
      </c>
      <c r="D13" s="31">
        <v>40</v>
      </c>
      <c r="E13" s="28">
        <v>350000</v>
      </c>
      <c r="F13" s="18">
        <f t="shared" si="0"/>
        <v>14000000</v>
      </c>
      <c r="G13" s="30"/>
      <c r="H13" s="68"/>
      <c r="I13" s="68"/>
    </row>
    <row r="14" spans="1:9" ht="31.5">
      <c r="A14" s="27">
        <v>5</v>
      </c>
      <c r="B14" s="15" t="s">
        <v>7</v>
      </c>
      <c r="C14" s="16" t="s">
        <v>57</v>
      </c>
      <c r="D14" s="31">
        <v>40</v>
      </c>
      <c r="E14" s="28">
        <v>150000</v>
      </c>
      <c r="F14" s="18">
        <f t="shared" si="0"/>
        <v>6000000</v>
      </c>
      <c r="G14" s="30"/>
      <c r="H14" s="68"/>
      <c r="I14" s="68"/>
    </row>
    <row r="15" spans="1:9" ht="15.75">
      <c r="A15" s="27">
        <v>6</v>
      </c>
      <c r="B15" s="15" t="s">
        <v>8</v>
      </c>
      <c r="C15" s="16" t="s">
        <v>57</v>
      </c>
      <c r="D15" s="31">
        <v>20</v>
      </c>
      <c r="E15" s="28">
        <v>80000</v>
      </c>
      <c r="F15" s="18">
        <f t="shared" si="0"/>
        <v>1600000</v>
      </c>
      <c r="G15" s="30"/>
      <c r="H15" s="68"/>
      <c r="I15" s="68"/>
    </row>
    <row r="16" spans="1:9" ht="15.75">
      <c r="A16" s="27">
        <v>7</v>
      </c>
      <c r="B16" s="15" t="s">
        <v>9</v>
      </c>
      <c r="C16" s="16" t="s">
        <v>57</v>
      </c>
      <c r="D16" s="31">
        <v>40</v>
      </c>
      <c r="E16" s="28">
        <v>250000</v>
      </c>
      <c r="F16" s="18">
        <f t="shared" si="0"/>
        <v>10000000</v>
      </c>
      <c r="G16" s="30"/>
      <c r="H16" s="68"/>
      <c r="I16" s="68"/>
    </row>
    <row r="17" spans="1:9" ht="31.5">
      <c r="A17" s="27">
        <v>8</v>
      </c>
      <c r="B17" s="15" t="s">
        <v>55</v>
      </c>
      <c r="C17" s="16" t="s">
        <v>57</v>
      </c>
      <c r="D17" s="31">
        <v>40</v>
      </c>
      <c r="E17" s="28">
        <v>250000</v>
      </c>
      <c r="F17" s="18">
        <f t="shared" si="0"/>
        <v>10000000</v>
      </c>
      <c r="G17" s="30"/>
      <c r="H17" s="68"/>
      <c r="I17" s="68"/>
    </row>
    <row r="18" spans="1:9" ht="15.75">
      <c r="A18" s="27">
        <v>9</v>
      </c>
      <c r="B18" s="15" t="s">
        <v>10</v>
      </c>
      <c r="C18" s="16" t="s">
        <v>57</v>
      </c>
      <c r="D18" s="31">
        <v>40</v>
      </c>
      <c r="E18" s="28">
        <v>300000</v>
      </c>
      <c r="F18" s="18">
        <f t="shared" si="0"/>
        <v>12000000</v>
      </c>
      <c r="G18" s="30"/>
      <c r="H18" s="68"/>
      <c r="I18" s="68"/>
    </row>
    <row r="19" spans="1:9" ht="15.75">
      <c r="A19" s="27">
        <v>10</v>
      </c>
      <c r="B19" s="15" t="s">
        <v>11</v>
      </c>
      <c r="C19" s="16" t="s">
        <v>66</v>
      </c>
      <c r="D19" s="31">
        <v>40</v>
      </c>
      <c r="E19" s="28">
        <v>50000</v>
      </c>
      <c r="F19" s="18">
        <f t="shared" si="0"/>
        <v>2000000</v>
      </c>
      <c r="G19" s="30"/>
      <c r="H19" s="68"/>
      <c r="I19" s="68"/>
    </row>
    <row r="20" spans="1:9" ht="31.5">
      <c r="A20" s="27">
        <v>11</v>
      </c>
      <c r="B20" s="15" t="s">
        <v>12</v>
      </c>
      <c r="C20" s="16" t="s">
        <v>57</v>
      </c>
      <c r="D20" s="31">
        <v>40</v>
      </c>
      <c r="E20" s="28">
        <v>150000</v>
      </c>
      <c r="F20" s="18">
        <f t="shared" si="0"/>
        <v>6000000</v>
      </c>
      <c r="G20" s="30"/>
      <c r="H20" s="68"/>
      <c r="I20" s="68"/>
    </row>
    <row r="21" spans="1:9" ht="15.75">
      <c r="A21" s="27">
        <v>12</v>
      </c>
      <c r="B21" s="15" t="s">
        <v>13</v>
      </c>
      <c r="C21" s="16" t="s">
        <v>57</v>
      </c>
      <c r="D21" s="31">
        <v>40</v>
      </c>
      <c r="E21" s="28">
        <v>150000</v>
      </c>
      <c r="F21" s="18">
        <f t="shared" si="0"/>
        <v>6000000</v>
      </c>
      <c r="G21" s="30"/>
      <c r="H21" s="68"/>
      <c r="I21" s="68"/>
    </row>
    <row r="22" spans="1:9" ht="15.75">
      <c r="A22" s="27">
        <v>13</v>
      </c>
      <c r="B22" s="15" t="s">
        <v>14</v>
      </c>
      <c r="C22" s="16" t="s">
        <v>57</v>
      </c>
      <c r="D22" s="31">
        <v>40</v>
      </c>
      <c r="E22" s="28">
        <v>100000</v>
      </c>
      <c r="F22" s="18">
        <f t="shared" si="0"/>
        <v>4000000</v>
      </c>
      <c r="G22" s="30"/>
      <c r="H22" s="68"/>
      <c r="I22" s="68"/>
    </row>
    <row r="23" spans="1:9" ht="15.75">
      <c r="A23" s="27">
        <v>14</v>
      </c>
      <c r="B23" s="15" t="s">
        <v>15</v>
      </c>
      <c r="C23" s="16" t="s">
        <v>57</v>
      </c>
      <c r="D23" s="31">
        <v>40</v>
      </c>
      <c r="E23" s="28">
        <v>100000</v>
      </c>
      <c r="F23" s="18">
        <f t="shared" si="0"/>
        <v>4000000</v>
      </c>
      <c r="G23" s="30"/>
      <c r="H23" s="68"/>
      <c r="I23" s="68"/>
    </row>
    <row r="24" spans="1:9" ht="15.75">
      <c r="A24" s="27">
        <v>15</v>
      </c>
      <c r="B24" s="15" t="s">
        <v>83</v>
      </c>
      <c r="C24" s="16" t="s">
        <v>57</v>
      </c>
      <c r="D24" s="17">
        <v>3</v>
      </c>
      <c r="E24" s="28">
        <v>6000000</v>
      </c>
      <c r="F24" s="18">
        <f t="shared" si="0"/>
        <v>18000000</v>
      </c>
      <c r="G24" s="30"/>
      <c r="H24" s="68"/>
      <c r="I24" s="68"/>
    </row>
    <row r="25" spans="1:9" ht="15.75">
      <c r="A25" s="27">
        <v>16</v>
      </c>
      <c r="B25" s="15" t="s">
        <v>58</v>
      </c>
      <c r="C25" s="16" t="s">
        <v>66</v>
      </c>
      <c r="D25" s="17">
        <v>40</v>
      </c>
      <c r="E25" s="28">
        <v>50000</v>
      </c>
      <c r="F25" s="18">
        <f t="shared" si="0"/>
        <v>2000000</v>
      </c>
      <c r="G25" s="30"/>
      <c r="H25" s="68"/>
      <c r="I25" s="68"/>
    </row>
    <row r="26" spans="1:9" ht="15.75">
      <c r="A26" s="27">
        <v>17</v>
      </c>
      <c r="B26" s="15" t="s">
        <v>61</v>
      </c>
      <c r="C26" s="16" t="s">
        <v>57</v>
      </c>
      <c r="D26" s="17">
        <v>100</v>
      </c>
      <c r="E26" s="28">
        <v>10000</v>
      </c>
      <c r="F26" s="18">
        <f t="shared" si="0"/>
        <v>1000000</v>
      </c>
      <c r="G26" s="30"/>
      <c r="H26" s="68"/>
      <c r="I26" s="68"/>
    </row>
    <row r="27" spans="1:9" ht="15.75">
      <c r="A27" s="27">
        <v>18</v>
      </c>
      <c r="B27" s="15" t="s">
        <v>84</v>
      </c>
      <c r="C27" s="16" t="s">
        <v>48</v>
      </c>
      <c r="D27" s="17">
        <v>2</v>
      </c>
      <c r="E27" s="28">
        <v>1500000</v>
      </c>
      <c r="F27" s="18">
        <f t="shared" si="0"/>
        <v>3000000</v>
      </c>
      <c r="G27" s="30"/>
      <c r="H27" s="68"/>
      <c r="I27" s="68"/>
    </row>
    <row r="28" spans="1:9" ht="15.75">
      <c r="A28" s="27">
        <v>19</v>
      </c>
      <c r="B28" s="15" t="s">
        <v>59</v>
      </c>
      <c r="C28" s="16" t="s">
        <v>57</v>
      </c>
      <c r="D28" s="17">
        <v>2</v>
      </c>
      <c r="E28" s="28">
        <v>13000000</v>
      </c>
      <c r="F28" s="18">
        <f t="shared" si="0"/>
        <v>26000000</v>
      </c>
      <c r="G28" s="30"/>
      <c r="H28" s="68"/>
      <c r="I28" s="68"/>
    </row>
    <row r="29" spans="1:9" ht="15.75">
      <c r="A29" s="27">
        <v>20</v>
      </c>
      <c r="B29" s="15" t="s">
        <v>72</v>
      </c>
      <c r="C29" s="16" t="s">
        <v>57</v>
      </c>
      <c r="D29" s="17">
        <v>10</v>
      </c>
      <c r="E29" s="28">
        <v>800000</v>
      </c>
      <c r="F29" s="18">
        <f t="shared" si="0"/>
        <v>8000000</v>
      </c>
      <c r="G29" s="30"/>
      <c r="H29" s="68"/>
      <c r="I29" s="68"/>
    </row>
    <row r="30" spans="1:9" ht="16.5" thickBot="1">
      <c r="A30" s="27">
        <v>21</v>
      </c>
      <c r="B30" s="15" t="s">
        <v>85</v>
      </c>
      <c r="C30" s="16" t="s">
        <v>48</v>
      </c>
      <c r="D30" s="17">
        <v>4</v>
      </c>
      <c r="E30" s="28">
        <v>500000</v>
      </c>
      <c r="F30" s="18">
        <f>D30*E30</f>
        <v>2000000</v>
      </c>
      <c r="G30" s="30"/>
      <c r="H30" s="68"/>
      <c r="I30" s="68"/>
    </row>
    <row r="31" spans="1:9" ht="16.5" thickBot="1">
      <c r="A31" s="33" t="s">
        <v>34</v>
      </c>
      <c r="B31" s="34" t="s">
        <v>69</v>
      </c>
      <c r="C31" s="8"/>
      <c r="D31" s="35"/>
      <c r="E31" s="36"/>
      <c r="F31" s="36">
        <f>F32+F39</f>
        <v>63344000</v>
      </c>
      <c r="G31" s="62" t="s">
        <v>27</v>
      </c>
      <c r="H31" s="68"/>
      <c r="I31" s="68"/>
    </row>
    <row r="32" spans="1:9" ht="44.45" customHeight="1">
      <c r="A32" s="38">
        <v>1</v>
      </c>
      <c r="B32" s="89" t="s">
        <v>70</v>
      </c>
      <c r="C32" s="90"/>
      <c r="D32" s="90"/>
      <c r="E32" s="90"/>
      <c r="F32" s="39">
        <f>SUM(F33:F38)</f>
        <v>34800000</v>
      </c>
      <c r="G32" s="40"/>
      <c r="H32" s="68"/>
      <c r="I32" s="68"/>
    </row>
    <row r="33" spans="1:9" ht="63">
      <c r="A33" s="14"/>
      <c r="B33" s="15" t="s">
        <v>51</v>
      </c>
      <c r="C33" s="41" t="s">
        <v>28</v>
      </c>
      <c r="D33" s="31">
        <v>8</v>
      </c>
      <c r="E33" s="28">
        <v>500000</v>
      </c>
      <c r="F33" s="18">
        <f>D33*E33</f>
        <v>4000000</v>
      </c>
      <c r="G33" s="30"/>
      <c r="H33" s="68"/>
      <c r="I33" s="68"/>
    </row>
    <row r="34" spans="1:9" ht="31.5">
      <c r="A34" s="14"/>
      <c r="B34" s="15" t="s">
        <v>43</v>
      </c>
      <c r="C34" s="41" t="s">
        <v>24</v>
      </c>
      <c r="D34" s="31">
        <f>8*40</f>
        <v>320</v>
      </c>
      <c r="E34" s="28">
        <v>20000</v>
      </c>
      <c r="F34" s="18">
        <f t="shared" ref="F34:F38" si="1">D34*E34</f>
        <v>6400000</v>
      </c>
      <c r="G34" s="30"/>
      <c r="H34" s="68"/>
      <c r="I34" s="68"/>
    </row>
    <row r="35" spans="1:9" ht="31.5">
      <c r="A35" s="14"/>
      <c r="B35" s="15" t="s">
        <v>40</v>
      </c>
      <c r="C35" s="41" t="s">
        <v>23</v>
      </c>
      <c r="D35" s="31">
        <v>8</v>
      </c>
      <c r="E35" s="28">
        <v>300000</v>
      </c>
      <c r="F35" s="18">
        <f t="shared" si="1"/>
        <v>2400000</v>
      </c>
      <c r="G35" s="30"/>
      <c r="H35" s="68"/>
      <c r="I35" s="68"/>
    </row>
    <row r="36" spans="1:9" ht="31.5">
      <c r="A36" s="14"/>
      <c r="B36" s="15" t="s">
        <v>52</v>
      </c>
      <c r="C36" s="41" t="s">
        <v>38</v>
      </c>
      <c r="D36" s="31">
        <v>8</v>
      </c>
      <c r="E36" s="28">
        <v>500000</v>
      </c>
      <c r="F36" s="18">
        <f t="shared" si="1"/>
        <v>4000000</v>
      </c>
      <c r="G36" s="30"/>
      <c r="H36" s="68"/>
      <c r="I36" s="68"/>
    </row>
    <row r="37" spans="1:9" ht="31.5">
      <c r="A37" s="14"/>
      <c r="B37" s="15" t="s">
        <v>39</v>
      </c>
      <c r="C37" s="41" t="s">
        <v>26</v>
      </c>
      <c r="D37" s="31">
        <f>8*40</f>
        <v>320</v>
      </c>
      <c r="E37" s="28">
        <v>50000</v>
      </c>
      <c r="F37" s="18">
        <f t="shared" si="1"/>
        <v>16000000</v>
      </c>
      <c r="G37" s="30"/>
      <c r="H37" s="68"/>
      <c r="I37" s="68"/>
    </row>
    <row r="38" spans="1:9" ht="31.5">
      <c r="A38" s="14"/>
      <c r="B38" s="15" t="s">
        <v>42</v>
      </c>
      <c r="C38" s="41" t="s">
        <v>26</v>
      </c>
      <c r="D38" s="31">
        <v>1</v>
      </c>
      <c r="E38" s="28">
        <v>2000000</v>
      </c>
      <c r="F38" s="18">
        <f t="shared" si="1"/>
        <v>2000000</v>
      </c>
      <c r="G38" s="30"/>
      <c r="H38" s="68"/>
      <c r="I38" s="68"/>
    </row>
    <row r="39" spans="1:9" ht="42.6" customHeight="1">
      <c r="A39" s="42">
        <v>2</v>
      </c>
      <c r="B39" s="81" t="s">
        <v>104</v>
      </c>
      <c r="C39" s="81"/>
      <c r="D39" s="81"/>
      <c r="E39" s="81"/>
      <c r="F39" s="43">
        <f>SUM(F40:F46)</f>
        <v>28544000</v>
      </c>
      <c r="G39" s="44"/>
      <c r="H39" s="68"/>
      <c r="I39" s="68"/>
    </row>
    <row r="40" spans="1:9" ht="78.75">
      <c r="A40" s="14"/>
      <c r="B40" s="15" t="s">
        <v>105</v>
      </c>
      <c r="C40" s="41" t="s">
        <v>26</v>
      </c>
      <c r="D40" s="31">
        <v>80</v>
      </c>
      <c r="E40" s="28">
        <v>100000</v>
      </c>
      <c r="F40" s="18">
        <f t="shared" ref="F40:F46" si="2">D40*E40</f>
        <v>8000000</v>
      </c>
      <c r="G40" s="30"/>
      <c r="H40" s="68"/>
      <c r="I40" s="68"/>
    </row>
    <row r="41" spans="1:9" ht="31.5">
      <c r="A41" s="14"/>
      <c r="B41" s="15" t="s">
        <v>47</v>
      </c>
      <c r="C41" s="41" t="s">
        <v>26</v>
      </c>
      <c r="D41" s="31">
        <v>80</v>
      </c>
      <c r="E41" s="28">
        <v>50000</v>
      </c>
      <c r="F41" s="18">
        <f t="shared" si="2"/>
        <v>4000000</v>
      </c>
      <c r="G41" s="30"/>
      <c r="H41" s="68"/>
      <c r="I41" s="68"/>
    </row>
    <row r="42" spans="1:9" ht="22.5" customHeight="1">
      <c r="A42" s="14"/>
      <c r="B42" s="15" t="s">
        <v>16</v>
      </c>
      <c r="C42" s="41" t="s">
        <v>23</v>
      </c>
      <c r="D42" s="31">
        <v>2</v>
      </c>
      <c r="E42" s="28">
        <v>350000</v>
      </c>
      <c r="F42" s="18">
        <f t="shared" si="2"/>
        <v>700000</v>
      </c>
      <c r="G42" s="30"/>
      <c r="H42" s="68"/>
      <c r="I42" s="68"/>
    </row>
    <row r="43" spans="1:9" ht="31.5">
      <c r="A43" s="14"/>
      <c r="B43" s="15" t="s">
        <v>41</v>
      </c>
      <c r="C43" s="41" t="s">
        <v>49</v>
      </c>
      <c r="D43" s="31">
        <v>2</v>
      </c>
      <c r="E43" s="28">
        <v>200000</v>
      </c>
      <c r="F43" s="18">
        <f t="shared" si="2"/>
        <v>400000</v>
      </c>
      <c r="G43" s="30"/>
      <c r="H43" s="68"/>
      <c r="I43" s="68"/>
    </row>
    <row r="44" spans="1:9" ht="15.75">
      <c r="A44" s="14"/>
      <c r="B44" s="15" t="s">
        <v>46</v>
      </c>
      <c r="C44" s="41"/>
      <c r="D44" s="31"/>
      <c r="E44" s="31"/>
      <c r="F44" s="18">
        <f t="shared" si="2"/>
        <v>0</v>
      </c>
      <c r="G44" s="30"/>
      <c r="H44" s="68"/>
      <c r="I44" s="68"/>
    </row>
    <row r="45" spans="1:9" ht="63.75" thickBot="1">
      <c r="A45" s="14"/>
      <c r="B45" s="71" t="s">
        <v>86</v>
      </c>
      <c r="C45" s="41" t="s">
        <v>30</v>
      </c>
      <c r="D45" s="31">
        <v>6</v>
      </c>
      <c r="E45" s="72">
        <f>0.6*2340000</f>
        <v>1404000</v>
      </c>
      <c r="F45" s="18">
        <f t="shared" si="2"/>
        <v>8424000</v>
      </c>
      <c r="G45" s="73" t="s">
        <v>97</v>
      </c>
      <c r="H45" s="68"/>
      <c r="I45" s="68"/>
    </row>
    <row r="46" spans="1:9" ht="63.75" thickBot="1">
      <c r="A46" s="74"/>
      <c r="B46" s="75" t="s">
        <v>87</v>
      </c>
      <c r="C46" s="76" t="s">
        <v>31</v>
      </c>
      <c r="D46" s="77">
        <v>20</v>
      </c>
      <c r="E46" s="78">
        <v>351000</v>
      </c>
      <c r="F46" s="26">
        <f t="shared" si="2"/>
        <v>7020000</v>
      </c>
      <c r="G46" s="73" t="s">
        <v>96</v>
      </c>
      <c r="H46" s="68"/>
      <c r="I46" s="68"/>
    </row>
    <row r="47" spans="1:9" ht="22.15" customHeight="1" thickBot="1">
      <c r="A47" s="33" t="s">
        <v>35</v>
      </c>
      <c r="B47" s="82" t="s">
        <v>71</v>
      </c>
      <c r="C47" s="82"/>
      <c r="D47" s="82"/>
      <c r="E47" s="82"/>
      <c r="F47" s="36">
        <f>SUM(F48:F55)</f>
        <v>251400000</v>
      </c>
      <c r="G47" s="37"/>
      <c r="H47" s="68"/>
      <c r="I47" s="68"/>
    </row>
    <row r="48" spans="1:9" ht="47.25">
      <c r="A48" s="27">
        <v>1</v>
      </c>
      <c r="B48" s="45" t="s">
        <v>101</v>
      </c>
      <c r="C48" s="46" t="s">
        <v>24</v>
      </c>
      <c r="D48" s="47">
        <v>4</v>
      </c>
      <c r="E48" s="48">
        <v>30000000</v>
      </c>
      <c r="F48" s="49">
        <f>D48*E48</f>
        <v>120000000</v>
      </c>
      <c r="G48" s="50"/>
      <c r="H48" s="68"/>
      <c r="I48" s="68"/>
    </row>
    <row r="49" spans="1:9" ht="31.5">
      <c r="A49" s="27"/>
      <c r="B49" s="45" t="s">
        <v>102</v>
      </c>
      <c r="C49" s="46" t="s">
        <v>103</v>
      </c>
      <c r="D49" s="47">
        <v>9</v>
      </c>
      <c r="E49" s="48">
        <v>8000000</v>
      </c>
      <c r="F49" s="49">
        <f>D49*E49</f>
        <v>72000000</v>
      </c>
      <c r="G49" s="50"/>
      <c r="H49" s="68"/>
      <c r="I49" s="68"/>
    </row>
    <row r="50" spans="1:9" ht="31.5">
      <c r="A50" s="27">
        <v>2</v>
      </c>
      <c r="B50" s="15" t="s">
        <v>74</v>
      </c>
      <c r="C50" s="41" t="s">
        <v>23</v>
      </c>
      <c r="D50" s="31">
        <f>8*3</f>
        <v>24</v>
      </c>
      <c r="E50" s="28">
        <v>300000</v>
      </c>
      <c r="F50" s="18">
        <f t="shared" ref="F50:F55" si="3">D50*E50</f>
        <v>7200000</v>
      </c>
      <c r="G50" s="30"/>
      <c r="H50" s="68"/>
      <c r="I50" s="68"/>
    </row>
    <row r="51" spans="1:9" ht="47.25">
      <c r="A51" s="27">
        <v>3</v>
      </c>
      <c r="B51" s="15" t="s">
        <v>45</v>
      </c>
      <c r="C51" s="41" t="s">
        <v>23</v>
      </c>
      <c r="D51" s="31">
        <f>8*2</f>
        <v>16</v>
      </c>
      <c r="E51" s="28">
        <v>2000000</v>
      </c>
      <c r="F51" s="18">
        <f t="shared" si="3"/>
        <v>32000000</v>
      </c>
      <c r="G51" s="30"/>
      <c r="H51" s="68"/>
      <c r="I51" s="68"/>
    </row>
    <row r="52" spans="1:9" ht="31.5">
      <c r="A52" s="27">
        <v>4</v>
      </c>
      <c r="B52" s="15" t="s">
        <v>44</v>
      </c>
      <c r="C52" s="41" t="s">
        <v>23</v>
      </c>
      <c r="D52" s="31">
        <f>8*2</f>
        <v>16</v>
      </c>
      <c r="E52" s="28">
        <v>450000</v>
      </c>
      <c r="F52" s="18">
        <f t="shared" si="3"/>
        <v>7200000</v>
      </c>
      <c r="G52" s="30"/>
      <c r="H52" s="68"/>
      <c r="I52" s="68"/>
    </row>
    <row r="53" spans="1:9" ht="47.25">
      <c r="A53" s="27">
        <v>5</v>
      </c>
      <c r="B53" s="15" t="s">
        <v>50</v>
      </c>
      <c r="C53" s="41" t="s">
        <v>23</v>
      </c>
      <c r="D53" s="31">
        <v>16</v>
      </c>
      <c r="E53" s="28">
        <v>450000</v>
      </c>
      <c r="F53" s="18">
        <f t="shared" si="3"/>
        <v>7200000</v>
      </c>
      <c r="G53" s="30"/>
      <c r="H53" s="68"/>
      <c r="I53" s="68"/>
    </row>
    <row r="54" spans="1:9" ht="47.25">
      <c r="A54" s="27">
        <v>6</v>
      </c>
      <c r="B54" s="15" t="s">
        <v>73</v>
      </c>
      <c r="C54" s="41" t="s">
        <v>53</v>
      </c>
      <c r="D54" s="31">
        <v>16</v>
      </c>
      <c r="E54" s="28">
        <v>300000</v>
      </c>
      <c r="F54" s="18">
        <f t="shared" si="3"/>
        <v>4800000</v>
      </c>
      <c r="G54" s="30"/>
      <c r="H54" s="68"/>
      <c r="I54" s="68"/>
    </row>
    <row r="55" spans="1:9" ht="32.25" thickBot="1">
      <c r="A55" s="27">
        <v>7</v>
      </c>
      <c r="B55" s="23" t="s">
        <v>82</v>
      </c>
      <c r="C55" s="24" t="s">
        <v>53</v>
      </c>
      <c r="D55" s="25">
        <v>10</v>
      </c>
      <c r="E55" s="26">
        <v>100000</v>
      </c>
      <c r="F55" s="26">
        <f t="shared" si="3"/>
        <v>1000000</v>
      </c>
      <c r="G55" s="51"/>
      <c r="H55" s="68"/>
      <c r="I55" s="68"/>
    </row>
    <row r="56" spans="1:9" ht="66" customHeight="1" thickBot="1">
      <c r="A56" s="33" t="s">
        <v>36</v>
      </c>
      <c r="B56" s="82" t="s">
        <v>78</v>
      </c>
      <c r="C56" s="82"/>
      <c r="D56" s="82"/>
      <c r="E56" s="36"/>
      <c r="F56" s="36">
        <f>SUM(F57:F67)</f>
        <v>513000000</v>
      </c>
      <c r="G56" s="61" t="s">
        <v>107</v>
      </c>
      <c r="H56" s="68"/>
      <c r="I56" s="68"/>
    </row>
    <row r="57" spans="1:9" ht="15.75">
      <c r="A57" s="27">
        <v>1</v>
      </c>
      <c r="B57" s="15" t="s">
        <v>62</v>
      </c>
      <c r="C57" s="16" t="s">
        <v>57</v>
      </c>
      <c r="D57" s="17">
        <v>1</v>
      </c>
      <c r="E57" s="28">
        <v>11000000</v>
      </c>
      <c r="F57" s="18">
        <f t="shared" ref="F57:F67" si="4">D57*E57</f>
        <v>11000000</v>
      </c>
      <c r="G57" s="30"/>
      <c r="H57" s="68"/>
      <c r="I57" s="68"/>
    </row>
    <row r="58" spans="1:9" ht="15.75">
      <c r="A58" s="27">
        <v>2</v>
      </c>
      <c r="B58" s="15" t="s">
        <v>56</v>
      </c>
      <c r="C58" s="16" t="s">
        <v>23</v>
      </c>
      <c r="D58" s="17">
        <v>2</v>
      </c>
      <c r="E58" s="28">
        <v>12000000</v>
      </c>
      <c r="F58" s="18">
        <f t="shared" si="4"/>
        <v>24000000</v>
      </c>
      <c r="G58" s="30"/>
      <c r="H58" s="68"/>
      <c r="I58" s="68"/>
    </row>
    <row r="59" spans="1:9" ht="31.5">
      <c r="A59" s="27">
        <v>3</v>
      </c>
      <c r="B59" s="45" t="s">
        <v>106</v>
      </c>
      <c r="C59" s="52" t="s">
        <v>60</v>
      </c>
      <c r="D59" s="53">
        <v>1</v>
      </c>
      <c r="E59" s="48">
        <v>120000000</v>
      </c>
      <c r="F59" s="49">
        <f>D59*E59</f>
        <v>120000000</v>
      </c>
      <c r="G59" s="50"/>
      <c r="H59" s="68"/>
      <c r="I59" s="68"/>
    </row>
    <row r="60" spans="1:9" ht="15.75">
      <c r="A60" s="27">
        <v>4</v>
      </c>
      <c r="B60" s="45" t="s">
        <v>18</v>
      </c>
      <c r="C60" s="46" t="s">
        <v>23</v>
      </c>
      <c r="D60" s="47">
        <v>3</v>
      </c>
      <c r="E60" s="48">
        <v>20000000</v>
      </c>
      <c r="F60" s="49">
        <f t="shared" si="4"/>
        <v>60000000</v>
      </c>
      <c r="G60" s="50"/>
      <c r="H60" s="68"/>
      <c r="I60" s="68"/>
    </row>
    <row r="61" spans="1:9" ht="15.75">
      <c r="A61" s="27">
        <v>5</v>
      </c>
      <c r="B61" s="45" t="s">
        <v>89</v>
      </c>
      <c r="C61" s="46" t="s">
        <v>23</v>
      </c>
      <c r="D61" s="47">
        <v>3</v>
      </c>
      <c r="E61" s="48">
        <v>8000000</v>
      </c>
      <c r="F61" s="49">
        <f t="shared" si="4"/>
        <v>24000000</v>
      </c>
      <c r="G61" s="50"/>
      <c r="H61" s="68"/>
      <c r="I61" s="68"/>
    </row>
    <row r="62" spans="1:9" ht="15.75">
      <c r="A62" s="27">
        <v>6</v>
      </c>
      <c r="B62" s="45" t="s">
        <v>88</v>
      </c>
      <c r="C62" s="46" t="s">
        <v>23</v>
      </c>
      <c r="D62" s="47">
        <v>3</v>
      </c>
      <c r="E62" s="48">
        <v>25000000</v>
      </c>
      <c r="F62" s="49">
        <f t="shared" si="4"/>
        <v>75000000</v>
      </c>
      <c r="G62" s="50"/>
      <c r="H62" s="68"/>
      <c r="I62" s="68"/>
    </row>
    <row r="63" spans="1:9" ht="15.75">
      <c r="A63" s="27">
        <v>7</v>
      </c>
      <c r="B63" s="15" t="s">
        <v>19</v>
      </c>
      <c r="C63" s="41" t="s">
        <v>23</v>
      </c>
      <c r="D63" s="31">
        <v>1</v>
      </c>
      <c r="E63" s="48">
        <v>80000000</v>
      </c>
      <c r="F63" s="18">
        <f t="shared" si="4"/>
        <v>80000000</v>
      </c>
      <c r="G63" s="30"/>
      <c r="H63" s="68"/>
      <c r="I63" s="68"/>
    </row>
    <row r="64" spans="1:9" ht="15.75">
      <c r="A64" s="27">
        <v>8</v>
      </c>
      <c r="B64" s="15" t="s">
        <v>20</v>
      </c>
      <c r="C64" s="41" t="s">
        <v>23</v>
      </c>
      <c r="D64" s="31">
        <v>2</v>
      </c>
      <c r="E64" s="48">
        <v>15000000</v>
      </c>
      <c r="F64" s="18">
        <f t="shared" si="4"/>
        <v>30000000</v>
      </c>
      <c r="G64" s="30"/>
      <c r="H64" s="68"/>
      <c r="I64" s="68"/>
    </row>
    <row r="65" spans="1:9" ht="15.75">
      <c r="A65" s="27">
        <v>9</v>
      </c>
      <c r="B65" s="15" t="s">
        <v>21</v>
      </c>
      <c r="C65" s="41" t="s">
        <v>24</v>
      </c>
      <c r="D65" s="31">
        <v>1</v>
      </c>
      <c r="E65" s="48">
        <v>30000000</v>
      </c>
      <c r="F65" s="18">
        <f t="shared" si="4"/>
        <v>30000000</v>
      </c>
      <c r="G65" s="30"/>
      <c r="H65" s="68"/>
      <c r="I65" s="68"/>
    </row>
    <row r="66" spans="1:9" ht="15.75">
      <c r="A66" s="27">
        <v>10</v>
      </c>
      <c r="B66" s="15" t="s">
        <v>22</v>
      </c>
      <c r="C66" s="41" t="s">
        <v>23</v>
      </c>
      <c r="D66" s="31">
        <v>2</v>
      </c>
      <c r="E66" s="48">
        <v>7000000</v>
      </c>
      <c r="F66" s="18">
        <f t="shared" si="4"/>
        <v>14000000</v>
      </c>
      <c r="G66" s="30"/>
      <c r="H66" s="68"/>
      <c r="I66" s="68"/>
    </row>
    <row r="67" spans="1:9" ht="15.75">
      <c r="A67" s="27">
        <v>11</v>
      </c>
      <c r="B67" s="15" t="s">
        <v>94</v>
      </c>
      <c r="C67" s="41" t="s">
        <v>23</v>
      </c>
      <c r="D67" s="31">
        <v>1</v>
      </c>
      <c r="E67" s="48">
        <v>45000000</v>
      </c>
      <c r="F67" s="18">
        <f t="shared" si="4"/>
        <v>45000000</v>
      </c>
      <c r="G67" s="30"/>
      <c r="H67" s="68"/>
      <c r="I67" s="68"/>
    </row>
    <row r="68" spans="1:9" ht="16.5" thickBot="1">
      <c r="A68" s="63" t="s">
        <v>37</v>
      </c>
      <c r="B68" s="64" t="s">
        <v>17</v>
      </c>
      <c r="C68" s="65"/>
      <c r="D68" s="66"/>
      <c r="E68" s="67"/>
      <c r="F68" s="67">
        <f>SUM(F69:F71)</f>
        <v>42437718</v>
      </c>
      <c r="G68" s="54"/>
      <c r="H68" s="68"/>
      <c r="I68" s="68"/>
    </row>
    <row r="69" spans="1:9" ht="35.450000000000003" customHeight="1">
      <c r="A69" s="14">
        <v>1</v>
      </c>
      <c r="B69" s="15" t="s">
        <v>75</v>
      </c>
      <c r="C69" s="16" t="s">
        <v>25</v>
      </c>
      <c r="D69" s="17">
        <v>2</v>
      </c>
      <c r="E69" s="18">
        <v>3000000</v>
      </c>
      <c r="F69" s="18">
        <f>D69*E69</f>
        <v>6000000</v>
      </c>
      <c r="G69" s="30"/>
      <c r="H69" s="68"/>
      <c r="I69" s="68"/>
    </row>
    <row r="70" spans="1:9" ht="31.5">
      <c r="A70" s="14">
        <v>2</v>
      </c>
      <c r="B70" s="15" t="s">
        <v>76</v>
      </c>
      <c r="C70" s="16" t="s">
        <v>77</v>
      </c>
      <c r="D70" s="17">
        <v>20</v>
      </c>
      <c r="E70" s="18">
        <f>F70/D70</f>
        <v>21885.9</v>
      </c>
      <c r="F70" s="18">
        <v>437718</v>
      </c>
      <c r="G70" s="30"/>
      <c r="H70" s="68"/>
      <c r="I70" s="68"/>
    </row>
    <row r="71" spans="1:9" ht="32.25" thickBot="1">
      <c r="A71" s="70">
        <v>3</v>
      </c>
      <c r="B71" s="19" t="s">
        <v>93</v>
      </c>
      <c r="C71" s="20" t="s">
        <v>49</v>
      </c>
      <c r="D71" s="21">
        <v>120</v>
      </c>
      <c r="E71" s="22">
        <v>300000</v>
      </c>
      <c r="F71" s="22">
        <f t="shared" ref="F71" si="5">D71*E71</f>
        <v>36000000</v>
      </c>
      <c r="G71" s="32"/>
      <c r="H71" s="68"/>
      <c r="I71" s="68"/>
    </row>
    <row r="72" spans="1:9" ht="16.5" thickBot="1">
      <c r="A72" s="83" t="s">
        <v>80</v>
      </c>
      <c r="B72" s="84"/>
      <c r="C72" s="8"/>
      <c r="D72" s="35"/>
      <c r="E72" s="36"/>
      <c r="F72" s="36">
        <f>F5+F9+F31+F47+F56+F68</f>
        <v>1095381718</v>
      </c>
      <c r="G72" s="55"/>
      <c r="H72" s="68"/>
      <c r="I72" s="68">
        <v>1095381718</v>
      </c>
    </row>
    <row r="73" spans="1:9" ht="33" customHeight="1">
      <c r="A73" s="56"/>
      <c r="B73" s="85" t="s">
        <v>100</v>
      </c>
      <c r="C73" s="85"/>
      <c r="D73" s="85"/>
      <c r="E73" s="85"/>
      <c r="F73" s="85"/>
      <c r="G73" s="56"/>
      <c r="H73" s="68"/>
      <c r="I73" s="68"/>
    </row>
    <row r="74" spans="1:9" ht="15.75">
      <c r="A74" s="56"/>
      <c r="B74" s="57"/>
      <c r="C74" s="56"/>
      <c r="D74" s="58"/>
      <c r="E74" s="59"/>
      <c r="F74" s="59"/>
      <c r="G74" s="60"/>
      <c r="H74" s="68"/>
      <c r="I74" s="68"/>
    </row>
    <row r="75" spans="1:9" ht="15.75">
      <c r="A75" s="56"/>
      <c r="B75" s="57"/>
      <c r="C75" s="56"/>
      <c r="D75" s="58"/>
      <c r="E75" s="59"/>
      <c r="F75" s="59"/>
      <c r="H75" s="80"/>
      <c r="I75" s="68"/>
    </row>
    <row r="76" spans="1:9" ht="15.75">
      <c r="A76" s="56"/>
      <c r="B76" s="57"/>
      <c r="C76" s="56"/>
      <c r="D76" s="58"/>
      <c r="E76" s="59"/>
      <c r="F76" s="59"/>
      <c r="G76" s="56"/>
      <c r="H76" s="68"/>
      <c r="I76" s="68"/>
    </row>
    <row r="77" spans="1:9" ht="15.75">
      <c r="A77" s="56"/>
      <c r="B77" s="57"/>
      <c r="C77" s="56"/>
      <c r="D77" s="58"/>
      <c r="E77" s="59"/>
      <c r="F77" s="59"/>
      <c r="G77" s="56"/>
      <c r="H77" s="80"/>
      <c r="I77" s="68"/>
    </row>
    <row r="78" spans="1:9" ht="16.5">
      <c r="A78" s="4"/>
      <c r="B78" s="1"/>
      <c r="C78" s="5"/>
      <c r="D78" s="6"/>
      <c r="E78" s="7"/>
      <c r="F78" s="7"/>
      <c r="G78" s="91"/>
    </row>
    <row r="79" spans="1:9" ht="16.5">
      <c r="A79" s="4"/>
      <c r="B79" s="1"/>
      <c r="C79" s="5"/>
      <c r="D79" s="6"/>
      <c r="E79" s="7"/>
      <c r="F79" s="7"/>
      <c r="G79" s="5"/>
    </row>
    <row r="80" spans="1:9" ht="15.75">
      <c r="H80" s="79"/>
    </row>
  </sheetData>
  <mergeCells count="10">
    <mergeCell ref="A2:G2"/>
    <mergeCell ref="B5:E5"/>
    <mergeCell ref="G7:G8"/>
    <mergeCell ref="B9:E9"/>
    <mergeCell ref="B32:E32"/>
    <mergeCell ref="B39:E39"/>
    <mergeCell ref="B47:E47"/>
    <mergeCell ref="B56:D56"/>
    <mergeCell ref="A72:B72"/>
    <mergeCell ref="B73:F7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2025-11-05T00:51:02Z</cp:lastPrinted>
  <dcterms:created xsi:type="dcterms:W3CDTF">2025-10-07T02:47:53Z</dcterms:created>
  <dcterms:modified xsi:type="dcterms:W3CDTF">2025-11-06T02:37:04Z</dcterms:modified>
</cp:coreProperties>
</file>